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Ex2.xml" ContentType="application/vnd.ms-office.chartex+xml"/>
  <Override PartName="/xl/charts/style2.xml" ContentType="application/vnd.ms-office.chartstyle+xml"/>
  <Override PartName="/xl/charts/colors2.xml" ContentType="application/vnd.ms-office.chartcolorstyle+xml"/>
  <Override PartName="/xl/charts/chartEx3.xml" ContentType="application/vnd.ms-office.chartex+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1.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7.xml" ContentType="application/vnd.ms-office.chartstyle+xml"/>
  <Override PartName="/xl/charts/colors7.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8.xml" ContentType="application/vnd.ms-office.chartstyle+xml"/>
  <Override PartName="/xl/charts/colors8.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9.xml" ContentType="application/vnd.ms-office.chartstyle+xml"/>
  <Override PartName="/xl/charts/colors9.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9.xml" ContentType="application/vnd.openxmlformats-officedocument.drawingml.chartshapes+xml"/>
  <Override PartName="/xl/charts/chart8.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0.xml" ContentType="application/vnd.openxmlformats-officedocument.drawingml.chartshapes+xml"/>
  <Override PartName="/xl/charts/chart9.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10.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3.xml" ContentType="application/vnd.openxmlformats-officedocument.drawing+xml"/>
  <Override PartName="/xl/charts/chart11.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4.xml" ContentType="application/vnd.openxmlformats-officedocument.drawing+xml"/>
  <Override PartName="/xl/charts/chart12.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5.xml" ContentType="application/vnd.openxmlformats-officedocument.drawing+xml"/>
  <Override PartName="/xl/charts/chart13.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6.xml" ContentType="application/vnd.openxmlformats-officedocument.drawing+xml"/>
  <Override PartName="/xl/charts/chart14.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7.xml" ContentType="application/vnd.openxmlformats-officedocument.drawing+xml"/>
  <Override PartName="/xl/charts/chart15.xml" ContentType="application/vnd.openxmlformats-officedocument.drawingml.chart+xml"/>
  <Override PartName="/xl/charts/style18.xml" ContentType="application/vnd.ms-office.chartstyle+xml"/>
  <Override PartName="/xl/charts/colors18.xml" ContentType="application/vnd.ms-office.chartcolorstyle+xml"/>
  <Override PartName="/xl/charts/chart16.xml" ContentType="application/vnd.openxmlformats-officedocument.drawingml.chart+xml"/>
  <Override PartName="/xl/charts/style19.xml" ContentType="application/vnd.ms-office.chartstyle+xml"/>
  <Override PartName="/xl/charts/colors19.xml" ContentType="application/vnd.ms-office.chartcolorstyle+xml"/>
  <Override PartName="/xl/charts/chart17.xml" ContentType="application/vnd.openxmlformats-officedocument.drawingml.chart+xml"/>
  <Override PartName="/xl/charts/style20.xml" ContentType="application/vnd.ms-office.chartstyle+xml"/>
  <Override PartName="/xl/charts/colors20.xml" ContentType="application/vnd.ms-office.chartcolorstyle+xml"/>
  <Override PartName="/xl/charts/chart18.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18.xml" ContentType="application/vnd.openxmlformats-officedocument.drawingml.chartshapes+xml"/>
  <Override PartName="/xl/charts/chart19.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9.xml" ContentType="application/vnd.openxmlformats-officedocument.drawing+xml"/>
  <Override PartName="/xl/charts/chart20.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0.xml" ContentType="application/vnd.openxmlformats-officedocument.drawing+xml"/>
  <Override PartName="/xl/charts/chart21.xml" ContentType="application/vnd.openxmlformats-officedocument.drawingml.chart+xml"/>
  <Override PartName="/xl/charts/style24.xml" ContentType="application/vnd.ms-office.chartstyle+xml"/>
  <Override PartName="/xl/charts/colors24.xml" ContentType="application/vnd.ms-office.chartcolorstyle+xml"/>
  <Override PartName="/xl/charts/chart22.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charts/chart23.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3.xml" ContentType="application/vnd.openxmlformats-officedocument.drawing+xml"/>
  <Override PartName="/xl/charts/chart24.xml" ContentType="application/vnd.openxmlformats-officedocument.drawingml.chart+xml"/>
  <Override PartName="/xl/charts/style27.xml" ContentType="application/vnd.ms-office.chartstyle+xml"/>
  <Override PartName="/xl/charts/colors27.xml" ContentType="application/vnd.ms-office.chartcolorstyle+xml"/>
  <Override PartName="/xl/charts/chart25.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24.xml" ContentType="application/vnd.openxmlformats-officedocument.drawing+xml"/>
  <Override PartName="/xl/charts/chart26.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25.xml" ContentType="application/vnd.openxmlformats-officedocument.drawing+xml"/>
  <Override PartName="/xl/charts/chart27.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26.xml" ContentType="application/vnd.openxmlformats-officedocument.drawing+xml"/>
  <Override PartName="/xl/charts/chart28.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27.xml" ContentType="application/vnd.openxmlformats-officedocument.drawing+xml"/>
  <Override PartName="/xl/charts/chart29.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28.xml" ContentType="application/vnd.openxmlformats-officedocument.drawing+xml"/>
  <Override PartName="/xl/charts/chart30.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29.xml" ContentType="application/vnd.openxmlformats-officedocument.drawing+xml"/>
  <Override PartName="/xl/charts/chart31.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30.xml" ContentType="application/vnd.openxmlformats-officedocument.drawing+xml"/>
  <Override PartName="/xl/charts/chart32.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31.xml" ContentType="application/vnd.openxmlformats-officedocument.drawingml.chartshapes+xml"/>
  <Override PartName="/xl/charts/chart33.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32.xml" ContentType="application/vnd.openxmlformats-officedocument.drawingml.chartshapes+xml"/>
  <Override PartName="/xl/drawings/drawing33.xml" ContentType="application/vnd.openxmlformats-officedocument.drawing+xml"/>
  <Override PartName="/xl/charts/chartEx4.xml" ContentType="application/vnd.ms-office.chartex+xml"/>
  <Override PartName="/xl/charts/style37.xml" ContentType="application/vnd.ms-office.chartstyle+xml"/>
  <Override PartName="/xl/charts/colors37.xml" ContentType="application/vnd.ms-office.chartcolorstyle+xml"/>
  <Override PartName="/xl/drawings/drawing34.xml" ContentType="application/vnd.openxmlformats-officedocument.drawing+xml"/>
  <Override PartName="/xl/charts/chart34.xml" ContentType="application/vnd.openxmlformats-officedocument.drawingml.chart+xml"/>
  <Override PartName="/xl/charts/style38.xml" ContentType="application/vnd.ms-office.chartstyle+xml"/>
  <Override PartName="/xl/charts/colors38.xml" ContentType="application/vnd.ms-office.chartcolorstyle+xml"/>
  <Override PartName="/xl/drawings/drawing35.xml" ContentType="application/vnd.openxmlformats-officedocument.drawing+xml"/>
  <Override PartName="/xl/charts/chart35.xml" ContentType="application/vnd.openxmlformats-officedocument.drawingml.chart+xml"/>
  <Override PartName="/xl/charts/style39.xml" ContentType="application/vnd.ms-office.chartstyle+xml"/>
  <Override PartName="/xl/charts/colors39.xml" ContentType="application/vnd.ms-office.chartcolorstyle+xml"/>
  <Override PartName="/xl/drawings/drawing36.xml" ContentType="application/vnd.openxmlformats-officedocument.drawing+xml"/>
  <Override PartName="/xl/charts/chart36.xml" ContentType="application/vnd.openxmlformats-officedocument.drawingml.chart+xml"/>
  <Override PartName="/xl/charts/style40.xml" ContentType="application/vnd.ms-office.chartstyle+xml"/>
  <Override PartName="/xl/charts/colors40.xml" ContentType="application/vnd.ms-office.chartcolorstyle+xml"/>
  <Override PartName="/xl/charts/chart37.xml" ContentType="application/vnd.openxmlformats-officedocument.drawingml.chart+xml"/>
  <Override PartName="/xl/charts/style41.xml" ContentType="application/vnd.ms-office.chartstyle+xml"/>
  <Override PartName="/xl/charts/colors41.xml" ContentType="application/vnd.ms-office.chartcolorstyle+xml"/>
  <Override PartName="/xl/drawings/drawing37.xml" ContentType="application/vnd.openxmlformats-officedocument.drawing+xml"/>
  <Override PartName="/xl/charts/chart38.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38.xml" ContentType="application/vnd.openxmlformats-officedocument.drawing+xml"/>
  <Override PartName="/xl/charts/chart39.xml" ContentType="application/vnd.openxmlformats-officedocument.drawingml.chart+xml"/>
  <Override PartName="/xl/charts/style43.xml" ContentType="application/vnd.ms-office.chartstyle+xml"/>
  <Override PartName="/xl/charts/colors43.xml" ContentType="application/vnd.ms-office.chartcolorstyle+xml"/>
  <Override PartName="/xl/drawings/drawing39.xml" ContentType="application/vnd.openxmlformats-officedocument.drawing+xml"/>
  <Override PartName="/xl/charts/chart40.xml" ContentType="application/vnd.openxmlformats-officedocument.drawingml.chart+xml"/>
  <Override PartName="/xl/charts/style44.xml" ContentType="application/vnd.ms-office.chartstyle+xml"/>
  <Override PartName="/xl/charts/colors44.xml" ContentType="application/vnd.ms-office.chartcolorstyle+xml"/>
  <Override PartName="/xl/drawings/drawing40.xml" ContentType="application/vnd.openxmlformats-officedocument.drawing+xml"/>
  <Override PartName="/xl/charts/chart41.xml" ContentType="application/vnd.openxmlformats-officedocument.drawingml.chart+xml"/>
  <Override PartName="/xl/charts/style45.xml" ContentType="application/vnd.ms-office.chartstyle+xml"/>
  <Override PartName="/xl/charts/colors4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cachatterley\WHOUNICEF Dropbox\WHOUNICEF Team Folder\Schools\2024 Report\2024 analysis\Detailed analysis\MH\"/>
    </mc:Choice>
  </mc:AlternateContent>
  <xr:revisionPtr revIDLastSave="0" documentId="13_ncr:1_{FCF0B8E9-429E-4DD2-9262-770960895263}" xr6:coauthVersionLast="47" xr6:coauthVersionMax="47" xr10:uidLastSave="{00000000-0000-0000-0000-000000000000}"/>
  <bookViews>
    <workbookView xWindow="-110" yWindow="-110" windowWidth="19420" windowHeight="11620" xr2:uid="{0EEBAC74-09D2-437B-9BCD-6A6BEE8B5A46}"/>
  </bookViews>
  <sheets>
    <sheet name="References" sheetId="38" r:id="rId1"/>
    <sheet name="Fig38" sheetId="21" r:id="rId2"/>
    <sheet name="Fig39" sheetId="2" r:id="rId3"/>
    <sheet name="Fig40" sheetId="3" r:id="rId4"/>
    <sheet name="Fig41" sheetId="5" r:id="rId5"/>
    <sheet name="Fig42" sheetId="6" r:id="rId6"/>
    <sheet name="Fig43" sheetId="7" r:id="rId7"/>
    <sheet name="Fig44" sheetId="8" r:id="rId8"/>
    <sheet name="Fig45" sheetId="9" r:id="rId9"/>
    <sheet name="Fig46" sheetId="10" r:id="rId10"/>
    <sheet name="Fig47" sheetId="11" r:id="rId11"/>
    <sheet name="Fig48" sheetId="12" r:id="rId12"/>
    <sheet name="Fig49" sheetId="15" r:id="rId13"/>
    <sheet name="Fig50" sheetId="17" r:id="rId14"/>
    <sheet name="Fig51" sheetId="18" r:id="rId15"/>
    <sheet name="Fig52" sheetId="19" r:id="rId16"/>
    <sheet name="Fig53" sheetId="20" r:id="rId17"/>
    <sheet name="Fig54" sheetId="13" r:id="rId18"/>
    <sheet name="Fig55" sheetId="14" r:id="rId19"/>
    <sheet name="Fig56" sheetId="22" r:id="rId20"/>
    <sheet name="Fig57" sheetId="23" r:id="rId21"/>
    <sheet name="Fig58" sheetId="24" r:id="rId22"/>
    <sheet name="Fig59" sheetId="25" r:id="rId23"/>
    <sheet name="Fig60" sheetId="26" r:id="rId24"/>
    <sheet name="Fig61" sheetId="27" r:id="rId25"/>
    <sheet name="Fig62" sheetId="28" r:id="rId26"/>
    <sheet name="Fig63" sheetId="29" r:id="rId27"/>
    <sheet name="Fig64" sheetId="30" r:id="rId28"/>
    <sheet name="Fig65" sheetId="31" r:id="rId29"/>
    <sheet name="Fig66" sheetId="32" r:id="rId30"/>
    <sheet name="Fig67" sheetId="33" r:id="rId31"/>
    <sheet name="Fig68" sheetId="34" r:id="rId32"/>
    <sheet name="Fig69" sheetId="35" r:id="rId33"/>
    <sheet name="Fig70" sheetId="37" r:id="rId34"/>
  </sheets>
  <externalReferences>
    <externalReference r:id="rId35"/>
  </externalReferences>
  <definedNames>
    <definedName name="_xlnm._FilterDatabase" localSheetId="3" hidden="1">'Fig40'!$A$29:$C$43</definedName>
    <definedName name="_xlnm._FilterDatabase" localSheetId="4" hidden="1">'Fig41'!#REF!</definedName>
    <definedName name="_xlnm._FilterDatabase" localSheetId="5" hidden="1">'Fig42'!$A$15:$G$20</definedName>
    <definedName name="_xlnm._FilterDatabase" localSheetId="8" hidden="1">'Fig45'!$I$19:$J$25</definedName>
    <definedName name="_xlnm._FilterDatabase" localSheetId="9" hidden="1">'Fig46'!$A$29:$D$44</definedName>
    <definedName name="_xlnm._FilterDatabase" localSheetId="10" hidden="1">'Fig47'!$A$20:$D$28</definedName>
    <definedName name="_xlnm._FilterDatabase" localSheetId="11" hidden="1">'Fig48'!$A$15:$D$31</definedName>
    <definedName name="_xlnm._FilterDatabase" localSheetId="13" hidden="1">'Fig50'!$A$36:$D$57</definedName>
    <definedName name="_xlnm._FilterDatabase" localSheetId="15" hidden="1">'Fig52'!$A$20:$C$27</definedName>
    <definedName name="_xlnm._FilterDatabase" localSheetId="17" hidden="1">'Fig54'!$A$26:$D$38</definedName>
    <definedName name="_xlnm._FilterDatabase" localSheetId="19" hidden="1">'Fig56'!$A$35:$D$53</definedName>
    <definedName name="_xlnm._FilterDatabase" localSheetId="20" hidden="1">'Fig57'!$A$30:$D$38</definedName>
    <definedName name="_xlnm._FilterDatabase" localSheetId="22" hidden="1">'Fig59'!$A$20:$D$26</definedName>
    <definedName name="_xlnm._FilterDatabase" localSheetId="24" hidden="1">'Fig61'!$A$16:$G$20</definedName>
    <definedName name="_xlnm._FilterDatabase" localSheetId="25" hidden="1">'Fig62'!$A$15:$H$27</definedName>
    <definedName name="_xlnm._FilterDatabase" localSheetId="26" hidden="1">'Fig63'!$B$19:$D$27</definedName>
    <definedName name="_xlnm._FilterDatabase" localSheetId="28" hidden="1">'Fig65'!$A$30:$C$48</definedName>
    <definedName name="_xlnm._FilterDatabase" localSheetId="29" hidden="1">'Fig66'!$A$17:$A$20</definedName>
    <definedName name="_xlnm._FilterDatabase" localSheetId="30" hidden="1">'Fig67'!$A$23:$D$32</definedName>
    <definedName name="_xlnm._FilterDatabase" localSheetId="32" hidden="1">'Fig69'!$A$28:$C$43</definedName>
    <definedName name="_xlnm._FilterDatabase" localSheetId="33" hidden="1">'Fig70'!#REF!</definedName>
    <definedName name="_Hlk166602265" localSheetId="0">References!$A$2</definedName>
    <definedName name="_Ref163724558" localSheetId="2">'Fig39'!#REF!</definedName>
    <definedName name="_Ref163726350" localSheetId="5">'Fig42'!$A$1</definedName>
    <definedName name="_Ref163727338" localSheetId="8">'Fig45'!$A$1</definedName>
    <definedName name="_Ref163804661" localSheetId="18">'Fig55'!$A$1</definedName>
    <definedName name="_Ref163822809" localSheetId="24">'Fig61'!$A$1</definedName>
    <definedName name="_Ref163822971" localSheetId="26">'Fig63'!$A$1</definedName>
    <definedName name="_Ref163888614" localSheetId="27">'Fig64'!$A$1</definedName>
    <definedName name="_Ref163889386" localSheetId="28">'Fig65'!$A$1</definedName>
    <definedName name="_Ref165384095" localSheetId="11">'Fig48'!$A$1</definedName>
    <definedName name="_Ref165400627" localSheetId="16">'Fig53'!$A$1</definedName>
    <definedName name="_xlchart.v1.0" hidden="1">'Fig38'!$A$48:$B$83</definedName>
    <definedName name="_xlchart.v1.1" hidden="1">'Fig38'!$C$48:$C$83</definedName>
    <definedName name="_xlchart.v1.2" hidden="1">'Fig63'!$A$19:$A$27</definedName>
    <definedName name="_xlchart.v1.3" hidden="1">'Fig63'!$B$19:$B$27</definedName>
    <definedName name="_xlchart.v1.4" hidden="1">'Fig63'!$C$19:$C$26</definedName>
    <definedName name="_xlchart.v1.5" hidden="1">'Fig63'!$C$27</definedName>
    <definedName name="MHH" localSheetId="1">OFFSET(#REF!,,,COUNT(#REF!))</definedName>
    <definedName name="MHH" localSheetId="33">OFFSET(#REF!,,,COUNT(#REF!))</definedName>
    <definedName name="MHH">OFFSET(#REF!,,,COUNT(#REF!))</definedName>
    <definedName name="name_nat" localSheetId="1">OFFSET(#REF!,,,COUNT(#REF!))</definedName>
    <definedName name="name_nat" localSheetId="33">OFFSET(#REF!,,,COUNT(#REF!))</definedName>
    <definedName name="name_nat">OFFSET(#REF!,,,COUNT(#REF!))</definedName>
    <definedName name="name_rur" localSheetId="1">OFFSET(#REF!,,,COUNT(#REF!))</definedName>
    <definedName name="name_rur" localSheetId="33">OFFSET(#REF!,,,COUNT(#REF!))</definedName>
    <definedName name="name_rur">OFFSET(#REF!,,,COUNT(#REF!))</definedName>
    <definedName name="name_urb" localSheetId="1">OFFSET(#REF!,,,COUNT(#REF!))</definedName>
    <definedName name="name_urb" localSheetId="33">OFFSET(#REF!,,,COUNT(#REF!))</definedName>
    <definedName name="name_urb">OFFSET(#REF!,,,COUNT(#REF!))</definedName>
    <definedName name="val_hyg_bas_nat" localSheetId="1">OFFSET(#REF!,,,COUNT(#REF!))</definedName>
    <definedName name="val_hyg_bas_nat" localSheetId="33">OFFSET(#REF!,,,COUNT(#REF!))</definedName>
    <definedName name="val_hyg_bas_nat">OFFSET(#REF!,,,COUNT(#REF!))</definedName>
    <definedName name="val_hyg_bas_rur" localSheetId="1">OFFSET(#REF!,,,COUNT(#REF!))</definedName>
    <definedName name="val_hyg_bas_rur" localSheetId="33">OFFSET(#REF!,,,COUNT(#REF!))</definedName>
    <definedName name="val_hyg_bas_rur">OFFSET(#REF!,,,COUNT(#REF!))</definedName>
    <definedName name="val_hyg_bas_urb" localSheetId="1">OFFSET(#REF!,,,COUNT(#REF!))</definedName>
    <definedName name="val_hyg_bas_urb" localSheetId="33">OFFSET(#REF!,,,COUNT(#REF!))</definedName>
    <definedName name="val_hyg_bas_urb">OFFSET(#REF!,,,COUNT(#REF!))</definedName>
    <definedName name="val_hyg_nfac_nat" localSheetId="1">OFFSET(#REF!,,,COUNT(#REF!))</definedName>
    <definedName name="val_hyg_nfac_nat" localSheetId="33">OFFSET(#REF!,,,COUNT(#REF!))</definedName>
    <definedName name="val_hyg_nfac_nat">OFFSET(#REF!,,,COUNT(#REF!))</definedName>
    <definedName name="val_hyg_nfac_rur" localSheetId="1">OFFSET(#REF!,,,COUNT(#REF!))</definedName>
    <definedName name="val_hyg_nfac_rur" localSheetId="33">OFFSET(#REF!,,,COUNT(#REF!))</definedName>
    <definedName name="val_hyg_nfac_rur">OFFSET(#REF!,,,COUNT(#REF!))</definedName>
    <definedName name="val_hyg_nfac_urb" localSheetId="1">OFFSET(#REF!,,,COUNT(#REF!))</definedName>
    <definedName name="val_hyg_nfac_urb" localSheetId="33">OFFSET(#REF!,,,COUNT(#REF!))</definedName>
    <definedName name="val_hyg_nfac_urb">OFFSET(#REF!,,,COUNT(#REF!))</definedName>
    <definedName name="val_san_bas_nat" localSheetId="1">OFFSET(#REF!,,,COUNT(#REF!))</definedName>
    <definedName name="val_san_bas_nat" localSheetId="33">OFFSET(#REF!,,,COUNT(#REF!))</definedName>
    <definedName name="val_san_bas_nat">OFFSET(#REF!,,,COUNT(#REF!))</definedName>
    <definedName name="val_san_bas_rur" localSheetId="1">OFFSET(#REF!,,,COUNT(#REF!))</definedName>
    <definedName name="val_san_bas_rur" localSheetId="33">OFFSET(#REF!,,,COUNT(#REF!))</definedName>
    <definedName name="val_san_bas_rur">OFFSET(#REF!,,,COUNT(#REF!))</definedName>
    <definedName name="val_san_bas_urb" localSheetId="1">OFFSET(#REF!,,,COUNT(#REF!))</definedName>
    <definedName name="val_san_bas_urb" localSheetId="33">OFFSET(#REF!,,,COUNT(#REF!))</definedName>
    <definedName name="val_san_bas_urb">OFFSET(#REF!,,,COUNT(#REF!))</definedName>
    <definedName name="val_san_sm_nat" localSheetId="1">OFFSET(#REF!,,,COUNT(#REF!))</definedName>
    <definedName name="val_san_sm_nat" localSheetId="33">OFFSET(#REF!,,,COUNT(#REF!))</definedName>
    <definedName name="val_san_sm_nat">OFFSET(#REF!,,,COUNT(#REF!))</definedName>
    <definedName name="val_san_sm_rur" localSheetId="1">OFFSET(#REF!,,,COUNT(#REF!))</definedName>
    <definedName name="val_san_sm_rur" localSheetId="33">OFFSET(#REF!,,,COUNT(#REF!))</definedName>
    <definedName name="val_san_sm_rur">OFFSET(#REF!,,,COUNT(#REF!))</definedName>
    <definedName name="val_san_sm_urb" localSheetId="1">OFFSET(#REF!,,,COUNT(#REF!))</definedName>
    <definedName name="val_san_sm_urb" localSheetId="33">OFFSET(#REF!,,,COUNT(#REF!))</definedName>
    <definedName name="val_san_sm_urb">OFFSET(#REF!,,,COUNT(#REF!))</definedName>
    <definedName name="val_wat_bas_nat" localSheetId="1">OFFSET(#REF!,,,COUNT(#REF!))</definedName>
    <definedName name="val_wat_bas_nat" localSheetId="33">OFFSET(#REF!,,,COUNT(#REF!))</definedName>
    <definedName name="val_wat_bas_nat">OFFSET(#REF!,,,COUNT(#REF!))</definedName>
    <definedName name="val_wat_bas_rur" localSheetId="1">OFFSET(#REF!,,,COUNT(#REF!))</definedName>
    <definedName name="val_wat_bas_rur" localSheetId="33">OFFSET(#REF!,,,COUNT(#REF!))</definedName>
    <definedName name="val_wat_bas_rur">OFFSET(#REF!,,,COUNT(#REF!))</definedName>
    <definedName name="val_wat_bas_urb" localSheetId="1">OFFSET(#REF!,,,COUNT(#REF!))</definedName>
    <definedName name="val_wat_bas_urb" localSheetId="33">OFFSET(#REF!,,,COUNT(#REF!))</definedName>
    <definedName name="val_wat_bas_urb">OFFSET(#REF!,,,COUNT(#REF!))</definedName>
    <definedName name="val_wat_sm_nat" localSheetId="1">OFFSET(#REF!,,,COUNT(#REF!))</definedName>
    <definedName name="val_wat_sm_nat" localSheetId="33">OFFSET(#REF!,,,COUNT(#REF!))</definedName>
    <definedName name="val_wat_sm_nat">OFFSET(#REF!,,,COUNT(#REF!))</definedName>
    <definedName name="val_wat_sm_rur" localSheetId="1">OFFSET(#REF!,,,COUNT(#REF!))</definedName>
    <definedName name="val_wat_sm_rur" localSheetId="33">OFFSET(#REF!,,,COUNT(#REF!))</definedName>
    <definedName name="val_wat_sm_rur">OFFSET(#REF!,,,COUNT(#REF!))</definedName>
    <definedName name="val_wat_sm_urb" localSheetId="1">OFFSET(#REF!,,,COUNT(#REF!))</definedName>
    <definedName name="val_wat_sm_urb" localSheetId="33">OFFSET(#REF!,,,COUNT(#REF!))</definedName>
    <definedName name="val_wat_sm_urb">OFFSET(#REF!,,,COUNT(#REF!))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 i="33" l="1"/>
  <c r="C31" i="33"/>
  <c r="C28" i="33"/>
  <c r="C27" i="33"/>
  <c r="C26" i="33"/>
  <c r="C24" i="33"/>
  <c r="B20" i="32"/>
  <c r="B19" i="32"/>
  <c r="B18" i="32"/>
  <c r="C48" i="31"/>
  <c r="C47" i="31"/>
  <c r="C46" i="31"/>
  <c r="C37" i="31"/>
  <c r="C45" i="31"/>
  <c r="C39" i="31"/>
  <c r="C36" i="31"/>
  <c r="C34" i="31"/>
  <c r="B28" i="29"/>
  <c r="H27" i="28"/>
  <c r="B22" i="24"/>
  <c r="Q102" i="21"/>
  <c r="Q101" i="21"/>
  <c r="Q100" i="21"/>
  <c r="Q99" i="21"/>
  <c r="Q98" i="21"/>
  <c r="Q97" i="21"/>
  <c r="Q96" i="21"/>
  <c r="Q95" i="21"/>
  <c r="Q94" i="21"/>
  <c r="C39" i="10"/>
  <c r="E54" i="9"/>
  <c r="D54" i="9"/>
  <c r="C54" i="9"/>
  <c r="B54" i="9"/>
  <c r="A54" i="9"/>
  <c r="E53" i="9"/>
  <c r="D53" i="9"/>
  <c r="C53" i="9"/>
  <c r="B53" i="9"/>
  <c r="A53" i="9"/>
  <c r="E52" i="9"/>
  <c r="D52" i="9"/>
  <c r="C52" i="9"/>
  <c r="B52" i="9"/>
  <c r="A52" i="9"/>
  <c r="E51" i="9"/>
  <c r="D51" i="9"/>
  <c r="C51" i="9"/>
  <c r="B51" i="9"/>
  <c r="A51" i="9"/>
  <c r="E50" i="9"/>
  <c r="D50" i="9"/>
  <c r="C50" i="9"/>
  <c r="B50" i="9"/>
  <c r="A50" i="9"/>
  <c r="E49" i="9"/>
  <c r="D49" i="9"/>
  <c r="C49" i="9"/>
  <c r="B49" i="9"/>
  <c r="A49" i="9"/>
  <c r="E48" i="9"/>
  <c r="D48" i="9"/>
  <c r="C48" i="9"/>
  <c r="B48" i="9"/>
  <c r="A48" i="9"/>
  <c r="E47" i="9"/>
  <c r="D47" i="9"/>
  <c r="C47" i="9"/>
  <c r="B47" i="9"/>
  <c r="A47" i="9"/>
  <c r="E46" i="9"/>
  <c r="D46" i="9"/>
  <c r="C46" i="9"/>
  <c r="B46" i="9"/>
  <c r="A46" i="9"/>
  <c r="E45" i="9"/>
  <c r="D45" i="9"/>
  <c r="C45" i="9"/>
  <c r="B45" i="9"/>
  <c r="A45" i="9"/>
  <c r="E44" i="9"/>
  <c r="D44" i="9"/>
  <c r="C44" i="9"/>
  <c r="B44" i="9"/>
  <c r="A44" i="9"/>
  <c r="E43" i="9"/>
  <c r="D43" i="9"/>
  <c r="C43" i="9"/>
  <c r="B43" i="9"/>
  <c r="A43" i="9"/>
  <c r="E42" i="9"/>
  <c r="D42" i="9"/>
  <c r="E41" i="9"/>
  <c r="D41" i="9"/>
  <c r="C41" i="9"/>
  <c r="E40" i="9"/>
  <c r="D40" i="9"/>
  <c r="E39" i="9"/>
  <c r="D39" i="9"/>
  <c r="E37" i="9"/>
  <c r="D37" i="9"/>
  <c r="E36" i="9"/>
  <c r="D36" i="9"/>
  <c r="E35" i="9"/>
  <c r="D35" i="9"/>
  <c r="C35" i="9"/>
  <c r="B35" i="9"/>
  <c r="A35" i="9"/>
  <c r="E34" i="9"/>
  <c r="D34" i="9"/>
  <c r="C34" i="9"/>
  <c r="B34" i="9"/>
  <c r="A34" i="9"/>
  <c r="E33" i="9"/>
  <c r="D33" i="9"/>
  <c r="E32" i="9"/>
  <c r="D32" i="9"/>
  <c r="C32" i="9"/>
  <c r="C33" i="9" s="1"/>
  <c r="E31" i="9"/>
  <c r="D31" i="9"/>
  <c r="E30" i="9"/>
  <c r="D30" i="9"/>
  <c r="C24" i="9"/>
  <c r="C23" i="9"/>
  <c r="H28" i="8"/>
  <c r="H27" i="8"/>
  <c r="H24" i="8"/>
  <c r="H23" i="8"/>
  <c r="H22" i="8"/>
  <c r="C24" i="7"/>
  <c r="C22" i="7"/>
  <c r="G35" i="5"/>
  <c r="I35" i="5" s="1"/>
  <c r="G33" i="5"/>
  <c r="I33" i="5" s="1"/>
  <c r="C31" i="5"/>
  <c r="G29" i="5"/>
  <c r="I29" i="5" s="1"/>
  <c r="G27" i="5"/>
  <c r="I27" i="5" s="1"/>
  <c r="G31" i="5" l="1"/>
  <c r="I31" i="5" s="1"/>
  <c r="B21" i="32"/>
  <c r="I30" i="5"/>
  <c r="G30" i="5"/>
  <c r="I36" i="5"/>
  <c r="G36" i="5"/>
  <c r="G28" i="5"/>
  <c r="I28" i="5"/>
  <c r="G34" i="5"/>
  <c r="I34" i="5"/>
  <c r="G32" i="5"/>
  <c r="I32" i="5"/>
</calcChain>
</file>

<file path=xl/sharedStrings.xml><?xml version="1.0" encoding="utf-8"?>
<sst xmlns="http://schemas.openxmlformats.org/spreadsheetml/2006/main" count="985" uniqueCount="509">
  <si>
    <t>Country (year)</t>
  </si>
  <si>
    <t>Definition – Proportion of adolescent schoolgirls who…</t>
  </si>
  <si>
    <t>value</t>
  </si>
  <si>
    <t>Japan (2021)</t>
  </si>
  <si>
    <t>did not use other items in place of sanitary products due to economic reasons in the past year</t>
  </si>
  <si>
    <t>sub-national</t>
  </si>
  <si>
    <t>did not replace sanitary products less frequently due to economic reasons in the past year</t>
  </si>
  <si>
    <t>United Kingdom (2019)</t>
  </si>
  <si>
    <t>United States of America (2023)</t>
  </si>
  <si>
    <t>Lao PDR (2020)</t>
  </si>
  <si>
    <t>Bhutan (2018)</t>
  </si>
  <si>
    <t>Bangladesh (2022)</t>
  </si>
  <si>
    <t>Uganda (2019)</t>
  </si>
  <si>
    <t>Definition – Proportion of schools with…</t>
  </si>
  <si>
    <t>Philippines (2022)</t>
  </si>
  <si>
    <t>Lebanon (2017)</t>
  </si>
  <si>
    <t>United States of America (2021)*</t>
  </si>
  <si>
    <t>Zambia (2020)</t>
  </si>
  <si>
    <t>Ecuador (2020)</t>
  </si>
  <si>
    <t>Sierra Leone (2022)</t>
  </si>
  <si>
    <t>Cambodia (2018)</t>
  </si>
  <si>
    <t>Gabon (2021)</t>
  </si>
  <si>
    <t>Papua New Guinea (2021)</t>
  </si>
  <si>
    <t>Nigeria (2019)</t>
  </si>
  <si>
    <t>Namibia (2013)</t>
  </si>
  <si>
    <t>Mali (2017)</t>
  </si>
  <si>
    <t>*Proportion of individuals</t>
  </si>
  <si>
    <t>Reusable cloth</t>
  </si>
  <si>
    <t>Disposable cloth/rags</t>
  </si>
  <si>
    <t>Reusable sanitary pads</t>
  </si>
  <si>
    <t>Other</t>
  </si>
  <si>
    <t>National</t>
  </si>
  <si>
    <t>Used</t>
  </si>
  <si>
    <t>Preferred</t>
  </si>
  <si>
    <t>Urban</t>
  </si>
  <si>
    <t>Rural</t>
  </si>
  <si>
    <t>Rural - nonpastoralist</t>
  </si>
  <si>
    <t>Rural - pastoralist</t>
  </si>
  <si>
    <t>more comfortable</t>
  </si>
  <si>
    <t>no need to wash/dry</t>
  </si>
  <si>
    <t>less worry about leaks</t>
  </si>
  <si>
    <t>easier disposal</t>
  </si>
  <si>
    <t>more modern</t>
  </si>
  <si>
    <t>Definition - Proportion of adolescent schoolgirls who…</t>
  </si>
  <si>
    <t>changed materials outside the home (most likely at school) during their last period</t>
  </si>
  <si>
    <t>Philippines (2017)</t>
  </si>
  <si>
    <t>Lao People’s Democratic Republic (2020)</t>
  </si>
  <si>
    <t>Bangladesh (2014)</t>
  </si>
  <si>
    <t>Girls' latrine</t>
  </si>
  <si>
    <t>Designated room at school</t>
  </si>
  <si>
    <t>Another place</t>
  </si>
  <si>
    <t>Classroom</t>
  </si>
  <si>
    <t>Wait until they get home</t>
  </si>
  <si>
    <t>Total</t>
  </si>
  <si>
    <t>Removed from chart:</t>
  </si>
  <si>
    <t>Rural non-pastoralist</t>
  </si>
  <si>
    <t>Rural pastoralist</t>
  </si>
  <si>
    <t>*Note: More than three times per day was not a response option in Ghana. Some of the respondents who change three times per day, may change more frequently.</t>
  </si>
  <si>
    <t>Ghana</t>
  </si>
  <si>
    <t>Four or more times per day</t>
  </si>
  <si>
    <t>Three times per day</t>
  </si>
  <si>
    <t>Twice per day</t>
  </si>
  <si>
    <t>Once per day</t>
  </si>
  <si>
    <t>Missing</t>
  </si>
  <si>
    <t>Uganda</t>
  </si>
  <si>
    <t>Egypt</t>
  </si>
  <si>
    <t>Serbia (2016)</t>
  </si>
  <si>
    <t>France (2013)*</t>
  </si>
  <si>
    <t>Morocco (2017)</t>
  </si>
  <si>
    <t>Lao People's Democratic Republic (2020)</t>
  </si>
  <si>
    <t>State of Palestine (2015)</t>
  </si>
  <si>
    <t>Afghanistan (2017)</t>
  </si>
  <si>
    <t>Bangladesh (2022)*</t>
  </si>
  <si>
    <t>Germany (2022)</t>
  </si>
  <si>
    <t>Solomon Islands (2018)</t>
  </si>
  <si>
    <t>Nigeria (2021)</t>
  </si>
  <si>
    <t>Sierra Leone (2022) </t>
  </si>
  <si>
    <t>Kenya (2013)</t>
  </si>
  <si>
    <t>Uganda (2019)*</t>
  </si>
  <si>
    <t>Germany (2022)*</t>
  </si>
  <si>
    <t>Detached toilets for girls within view of school building and people</t>
  </si>
  <si>
    <t>water for cleaning body after using the toilet</t>
  </si>
  <si>
    <t>provision of water and soap in girls' toilets</t>
  </si>
  <si>
    <t>soap and water available in the girls' toilets</t>
  </si>
  <si>
    <t>private space for girls to wash</t>
  </si>
  <si>
    <t>private washing facilities for sanitary towels (such as a tap and basin inside a lockable toilet)</t>
  </si>
  <si>
    <t>Gabon</t>
  </si>
  <si>
    <t>Area</t>
  </si>
  <si>
    <t>Level</t>
  </si>
  <si>
    <t>Management</t>
  </si>
  <si>
    <t>Labels</t>
  </si>
  <si>
    <t>Primary</t>
  </si>
  <si>
    <t>Secondary</t>
  </si>
  <si>
    <t>Public</t>
  </si>
  <si>
    <t>Private</t>
  </si>
  <si>
    <t>Lowest (Ogooue Ivindo)</t>
  </si>
  <si>
    <t>Highest (Ngounie)</t>
  </si>
  <si>
    <t>Sudan</t>
  </si>
  <si>
    <t>Type</t>
  </si>
  <si>
    <t>Girls only</t>
  </si>
  <si>
    <t>Highest (Khartoum)</t>
  </si>
  <si>
    <t>*River Nile, Gedaref, Sennar, West Kordofan, West Darfur, and Central Darfur</t>
  </si>
  <si>
    <t>definition</t>
  </si>
  <si>
    <t>Single-sex toilets</t>
  </si>
  <si>
    <t>Functional toilets (used by girls)</t>
  </si>
  <si>
    <t>Toilets have a secure door with latch/bolt</t>
  </si>
  <si>
    <t>Separate bins with lid for disposal of sanitary waste</t>
  </si>
  <si>
    <t>Incinerator in working condition for disposal of sanitary waste</t>
  </si>
  <si>
    <t>ALL - functional, single-sex, lockable, bin, and disposal</t>
  </si>
  <si>
    <t>India (2018)</t>
  </si>
  <si>
    <t>wrapping materials and trash bins for used sanitary pads in all exclusively female toilets</t>
  </si>
  <si>
    <t>Fiji (2018)</t>
  </si>
  <si>
    <t>Jordan (2015)</t>
  </si>
  <si>
    <t>separate dustbins with lid for disposal of sanitary waste</t>
  </si>
  <si>
    <t xml:space="preserve">presence of facilities for disposal of used sanitary towels </t>
  </si>
  <si>
    <t>Bhutan (2013)</t>
  </si>
  <si>
    <t xml:space="preserve">facilities to dispose of sanitary pads </t>
  </si>
  <si>
    <t>waste bin in each toilet block</t>
  </si>
  <si>
    <t>waste baskets with lids (in toilets)</t>
  </si>
  <si>
    <t>France (2007)</t>
  </si>
  <si>
    <t>disposal bins in the girls’ toilets</t>
  </si>
  <si>
    <t>waste bins with lid in compartments intended for girls for maintaining menstrual hygiene</t>
  </si>
  <si>
    <t>provision of covered bins for disposal</t>
  </si>
  <si>
    <t>covered bins for menstrual hygiene management in girls' toilet/latrine</t>
  </si>
  <si>
    <t>garbage bins inside girls' latrines</t>
  </si>
  <si>
    <t>a trash can in each latrine cubicle for girls or in the common areas of the toilets</t>
  </si>
  <si>
    <t>menstruation pad bin</t>
  </si>
  <si>
    <t>covered bins for disposal of menstrual hygiene materials in girls' toilet compartments</t>
  </si>
  <si>
    <t>Tajikistan (2017)</t>
  </si>
  <si>
    <t xml:space="preserve">covered bins for disposal of menstrual hygiene materials in the girls' toilets (reported) </t>
  </si>
  <si>
    <t>trash can in each latrine cubicle for girls</t>
  </si>
  <si>
    <t>Note: Zero values indicate response option was not included in the survey. Lao People’s Democratic Republic survey allowed for multiple responses. Responses therefore sum to more than 100.</t>
  </si>
  <si>
    <t>Country</t>
  </si>
  <si>
    <t>Menstrual waste bin</t>
  </si>
  <si>
    <t>General waste bin</t>
  </si>
  <si>
    <t>In the pit for burying</t>
  </si>
  <si>
    <t>In the burning place</t>
  </si>
  <si>
    <t>Latrine/Toilet/Drain</t>
  </si>
  <si>
    <t>In the open / bush</t>
  </si>
  <si>
    <t>Bring home</t>
  </si>
  <si>
    <t>Don't change at school</t>
  </si>
  <si>
    <t>Indonesia (2018)*</t>
  </si>
  <si>
    <t>Lao People's Democratic Republic (2020)*</t>
  </si>
  <si>
    <t>Dummy (for legend)</t>
  </si>
  <si>
    <t>incinerator in working condition for disposal of sanitary waste</t>
  </si>
  <si>
    <t>private disposal/incineration facilities for disposable sanitary towels</t>
  </si>
  <si>
    <t>a space to burn used materials</t>
  </si>
  <si>
    <t>private disposal / incineration facilities for disposable napkins</t>
  </si>
  <si>
    <t>MH waste disposal frequency</t>
  </si>
  <si>
    <t>MH waste disposal method</t>
  </si>
  <si>
    <t>multiple times per day</t>
  </si>
  <si>
    <t>2-3 times per week</t>
  </si>
  <si>
    <t>as needed</t>
  </si>
  <si>
    <t>rarely or never</t>
  </si>
  <si>
    <t>TOTAL</t>
  </si>
  <si>
    <t>site waste bin</t>
  </si>
  <si>
    <t>burning or burying</t>
  </si>
  <si>
    <t>incinerator</t>
  </si>
  <si>
    <t>none</t>
  </si>
  <si>
    <t>Pre-implementation</t>
  </si>
  <si>
    <t>Region</t>
  </si>
  <si>
    <t>MH indicator</t>
  </si>
  <si>
    <t>Number of countries</t>
  </si>
  <si>
    <t>Materials</t>
  </si>
  <si>
    <t>Facilities</t>
  </si>
  <si>
    <t>Knowledge</t>
  </si>
  <si>
    <t>Discomfort</t>
  </si>
  <si>
    <t>Support</t>
  </si>
  <si>
    <t>Impacts</t>
  </si>
  <si>
    <t>Latin America and the Caribbean, 1</t>
  </si>
  <si>
    <t>Central and Southern Asia, 5</t>
  </si>
  <si>
    <t>Sub-Saharan Africa, 10</t>
  </si>
  <si>
    <t>Europe and Northern America, 3</t>
  </si>
  <si>
    <t>Social</t>
  </si>
  <si>
    <t>Northern Africa and Western Asia, 6</t>
  </si>
  <si>
    <t>Oceania, 2</t>
  </si>
  <si>
    <t>Eastern and South-Eastern Asia, 3</t>
  </si>
  <si>
    <t>menstrual hygiene taught at school</t>
  </si>
  <si>
    <t>curriculum includes adolescent health topics that mentions girls’ periods</t>
  </si>
  <si>
    <t>they offer menstrual hygiene management education</t>
  </si>
  <si>
    <t xml:space="preserve">there are school lessons on menstrual hygiene for girls </t>
  </si>
  <si>
    <t>education on maintaining menstrual hygiene provided for older girl pupils</t>
  </si>
  <si>
    <t>menstrual hygiene education is provided to all or some students</t>
  </si>
  <si>
    <t>there are menstrual hygiene education sessions for girls</t>
  </si>
  <si>
    <t>menstrual health management is discussed with girl students</t>
  </si>
  <si>
    <t>menstrual hygiene education sessions are provided for girls</t>
  </si>
  <si>
    <t>menstrual hygiene education is provided for girls</t>
  </si>
  <si>
    <t>Gabon (2018)</t>
  </si>
  <si>
    <t>menstrual health and hygiene are in lessons</t>
  </si>
  <si>
    <t>Egypt (2021)*</t>
  </si>
  <si>
    <t>Menstrual hygiene taught at school</t>
  </si>
  <si>
    <t>School curriculum includes adolescent health topics that mentions girls periods</t>
  </si>
  <si>
    <t>Menstrual hygiene education sessions for girls</t>
  </si>
  <si>
    <t>Menstrual hygiene education is provided to students at the school (all or some students)</t>
  </si>
  <si>
    <t>Menstrual health management is discussed with girl students</t>
  </si>
  <si>
    <t>Menstrual health and hygiene in lessons</t>
  </si>
  <si>
    <t>Menstrual hygiene education is provided for girls at school</t>
  </si>
  <si>
    <t>country</t>
  </si>
  <si>
    <t>source</t>
  </si>
  <si>
    <t>year</t>
  </si>
  <si>
    <t>Bhutan</t>
  </si>
  <si>
    <t>SUR</t>
  </si>
  <si>
    <t>Mother</t>
  </si>
  <si>
    <t>Teacher</t>
  </si>
  <si>
    <t>Sister</t>
  </si>
  <si>
    <t>Friends</t>
  </si>
  <si>
    <t>Peru (2020)</t>
  </si>
  <si>
    <t xml:space="preserve">received Information about menstruation before their first menstruation </t>
  </si>
  <si>
    <t>said that someone told them about menstruation before their first onset of menstruation</t>
  </si>
  <si>
    <t>ovulation phase 
(day 14)</t>
  </si>
  <si>
    <t>menstrual phase 
(day 1-5) / (day 1-7)*</t>
  </si>
  <si>
    <t>follicular/proliferation phase 
(day 6-13) / (day 8-12)*</t>
  </si>
  <si>
    <t>luteal phase 
(day 15-28)</t>
  </si>
  <si>
    <t>don't know</t>
  </si>
  <si>
    <t>Rest space for girls with menstrual discomfort</t>
  </si>
  <si>
    <t>source_code</t>
  </si>
  <si>
    <t>iso3</t>
  </si>
  <si>
    <t>BTN_2018_SUR</t>
  </si>
  <si>
    <t>BTN</t>
  </si>
  <si>
    <t>Take rest</t>
  </si>
  <si>
    <t>Medication</t>
  </si>
  <si>
    <t>Prayers</t>
  </si>
  <si>
    <t>Others</t>
  </si>
  <si>
    <t>LAO_2020_SUR</t>
  </si>
  <si>
    <t>LAO</t>
  </si>
  <si>
    <t>Lao PDR</t>
  </si>
  <si>
    <t>Drink hot water</t>
  </si>
  <si>
    <t>Lay on their stomach</t>
  </si>
  <si>
    <t>Take painkillers</t>
  </si>
  <si>
    <t>Another means</t>
  </si>
  <si>
    <t>Nothing (not so painful)</t>
  </si>
  <si>
    <t>N/A, do not have dysmenorrhea</t>
  </si>
  <si>
    <t>None</t>
  </si>
  <si>
    <t>Friend</t>
  </si>
  <si>
    <t>Health worker</t>
  </si>
  <si>
    <t xml:space="preserve">Other family </t>
  </si>
  <si>
    <t>Textbook</t>
  </si>
  <si>
    <t>Media (TV, newspaper, etc)</t>
  </si>
  <si>
    <t>reported they do not ever get teased by their friends related to menstruation</t>
  </si>
  <si>
    <t>Türkiye (2019)</t>
  </si>
  <si>
    <t>reported coming to school during menstruation</t>
  </si>
  <si>
    <t>Indonesia (2018)</t>
  </si>
  <si>
    <t>Burkina Faso (2019)</t>
  </si>
  <si>
    <t>Cote d'Ivoire (2018)</t>
  </si>
  <si>
    <t>Uganda (2016)</t>
  </si>
  <si>
    <t>Nigeria (2018)</t>
  </si>
  <si>
    <t>Egypt (2021)</t>
  </si>
  <si>
    <t>North Macedonia (2018)</t>
  </si>
  <si>
    <t>Inadequate conditions for MHM</t>
  </si>
  <si>
    <t>High price of MHM products</t>
  </si>
  <si>
    <t>Abdominal pain</t>
  </si>
  <si>
    <t>Not absent 2 or more days due to menstruation</t>
  </si>
  <si>
    <t>reported feeling confident to manage menses at school (as defined by the respondent)</t>
  </si>
  <si>
    <t>Less worried about having their period</t>
  </si>
  <si>
    <t>Improved their mental health and wellbeing</t>
  </si>
  <si>
    <t>Increased their attendance during their period</t>
  </si>
  <si>
    <t>Introduced them to other services the school/college/university provides</t>
  </si>
  <si>
    <t>Other impacts (most common were around feeling of security when their periods were unexpected, economic benefits, and the reduction of stigma around periods</t>
  </si>
  <si>
    <t>Provision of menstrual hygiene management education</t>
  </si>
  <si>
    <t>Presence of facilities (bins) for disposal of used sanitary towels</t>
  </si>
  <si>
    <t>Sanitary pads available in the school canteen, school clinic, guidance office, or classroom</t>
  </si>
  <si>
    <t>Educational materials on menstrual health available for students</t>
  </si>
  <si>
    <t>All exclusively female toilets have wrapping materials and trash bins for used sanitary pads</t>
  </si>
  <si>
    <t>Exclusively female toilets have a washing facility inside the toilet</t>
  </si>
  <si>
    <t>Proportion of adolescent schoolgirls with enough menstrual materials (or related indicator) (%)</t>
  </si>
  <si>
    <t>Number of countries with national data on emerging menstrual health indicators for schools or schoolgirls, by SDG region</t>
  </si>
  <si>
    <t>Proportion of schools with menstrual materials available, most recent year (%)</t>
  </si>
  <si>
    <t>Proportion of adolescent schoolgirls in Ethiopia who menstruate by type of menstrual material used, 2017a (%)</t>
  </si>
  <si>
    <t>Proportion of adolescent schoolgirls who changed menstrual materials at school, most recent year (%)</t>
  </si>
  <si>
    <t>value (background)</t>
  </si>
  <si>
    <t>Proportion of schoolgirls (primary and secondary) in Ethiopia who menstruate by place they change menstrual materials at school, 2017a (%)</t>
  </si>
  <si>
    <t>Proportion of adolescent schoolgirls by frequency of changing menstrual materials in subnational surveys in Ghana, Egypt and Uganda, most recent year (%)</t>
  </si>
  <si>
    <t>Proportion of schools or individuals with a clean space to change menstrual materials, most recent year (%)</t>
  </si>
  <si>
    <t>Proportion of schools or individuals with a private space to change menstrual materials, most recent year (%)</t>
  </si>
  <si>
    <t>subnational</t>
  </si>
  <si>
    <t>Proportion of schools or individuals that report having a safe space to change menstrual materials, most recent year (%)</t>
  </si>
  <si>
    <t>Proportion of schools in India with female students that have single-sex, functional and lockable toilets with a covered bin and functional incinerator for menstrual waste, 2018 (%)</t>
  </si>
  <si>
    <t>*This chart was created in STATA</t>
  </si>
  <si>
    <t>Proportion of schools and individuals reporting bins in girls’ toilets for menstrual waste, most recent year (%)</t>
  </si>
  <si>
    <t>The proportion of adolescent schoolgirls who dispose of used menstrual materials by location, select surveys (%)</t>
  </si>
  <si>
    <t>Proportion of schools with menstrual waste disposal mechanisms, most recent year (%)</t>
  </si>
  <si>
    <t>Menstrual waste disposal frequency and method for schools in Addis Ababa, Ethiopia, 2019–2022 (%)</t>
  </si>
  <si>
    <t>Proportion of schools with water and soap available in a private space, most recent year (%)</t>
  </si>
  <si>
    <t>Inequalities in the proportion of schools with a private space with water and soap for girls to manage menstruation in Gabon and Sudan, 2021 and 2019 (%)</t>
  </si>
  <si>
    <t>Proportion of schools that provide menstrual health education, most recent year (%)</t>
  </si>
  <si>
    <t>Proportion of primary schools and secondary schools that provide MH education, most recent year (%)</t>
  </si>
  <si>
    <t>Proportion of adolescent schoolgirls in Bhutan by their main source of information regarding menstruation, 2018 (%)</t>
  </si>
  <si>
    <t>Sources of information regarding menstruation</t>
  </si>
  <si>
    <t>Proportion of adolescent schoolgirls who knew about menstruation prior to menarche, most recent year (%)</t>
  </si>
  <si>
    <t>national</t>
  </si>
  <si>
    <t>Proportion of adolescent schoolgirls in Bhutan and Lao People’s Democratic Republic (*Luang Prabang Province) by which menstrual phase they believe the chance of pregnancy is highest, 2018 and 2020 (%)</t>
  </si>
  <si>
    <t>Proportion of schools with remedies to reduce menstrual pain available to students, most recent year (%)</t>
  </si>
  <si>
    <t>Proportion of adolescent schoolgirls in Bhutan and Lao People’s Democratic Republic (*Luang Prabang Province) by the main remedy they use to reduce menstrual pain, 2018 and 2020 (%)</t>
  </si>
  <si>
    <t>Remedies taken</t>
  </si>
  <si>
    <t>Proportion of adolescent schoolgirls who menstruate in Ethiopia by the sources of MH information they had accessed, multiple response, 2017a (%)</t>
  </si>
  <si>
    <t>Proportion of adolescent schoolgirls who feel comfortable discussing menstruation, various indicators (%)</t>
  </si>
  <si>
    <t>Proportion of adolescent schoolgirls who report that menstruation does not impact their school performance or attendance, most recent year (%)</t>
  </si>
  <si>
    <t>Proportion of schoolgirls in Skopje, Veles, and Kumanovo municipalities of North Macedonia by school absenteeism during menstruation and reason given, 2018 (%)</t>
  </si>
  <si>
    <t>Subnational</t>
  </si>
  <si>
    <t>Proportion of adolescent schoolgirls whose period does not impact other activities beyond school participation, most recent year (%)</t>
  </si>
  <si>
    <t>Proportion of students in Scotland who had accessed free menstrual products at school by self-reported impact, 2019 (%)</t>
  </si>
  <si>
    <t>Proportion of schools in Zambia with MH education, bins in toilets, and availability of menstrual materials, 2016–2020 (%)</t>
  </si>
  <si>
    <t>indicator</t>
  </si>
  <si>
    <t>Proportion of schools in the Philippines with various menstrual services for girls in school, 2018–2022 (%)</t>
  </si>
  <si>
    <r>
      <t>soap and water available in girls' toilet cabins</t>
    </r>
    <r>
      <rPr>
        <vertAlign val="superscript"/>
        <sz val="9"/>
        <color rgb="FF000000"/>
        <rFont val="Calibri"/>
        <family val="2"/>
        <scheme val="minor"/>
      </rPr>
      <t>P</t>
    </r>
  </si>
  <si>
    <r>
      <t>availability of girls' private washing space (with water and soap)</t>
    </r>
    <r>
      <rPr>
        <vertAlign val="superscript"/>
        <sz val="9"/>
        <color rgb="FF000000"/>
        <rFont val="Calibri"/>
        <family val="2"/>
        <scheme val="minor"/>
      </rPr>
      <t>P</t>
    </r>
  </si>
  <si>
    <r>
      <t>water and soap available in the girls' toilet compartments for menstrual hygiene management</t>
    </r>
    <r>
      <rPr>
        <vertAlign val="superscript"/>
        <sz val="9"/>
        <color rgb="FF000000"/>
        <rFont val="Calibri"/>
        <family val="2"/>
        <scheme val="minor"/>
      </rPr>
      <t>P</t>
    </r>
  </si>
  <si>
    <r>
      <rPr>
        <vertAlign val="superscript"/>
        <sz val="9"/>
        <color theme="1"/>
        <rFont val="Calibri"/>
        <family val="2"/>
        <scheme val="minor"/>
      </rPr>
      <t>P</t>
    </r>
    <r>
      <rPr>
        <sz val="9"/>
        <color theme="1"/>
        <rFont val="Calibri"/>
        <family val="2"/>
        <scheme val="minor"/>
      </rPr>
      <t xml:space="preserve"> Definition is harmonized with the global priority indicators</t>
    </r>
  </si>
  <si>
    <r>
      <t>knew/heard about menstruation before they started menstruating</t>
    </r>
    <r>
      <rPr>
        <vertAlign val="superscript"/>
        <sz val="9"/>
        <color rgb="FF000000"/>
        <rFont val="Calibri"/>
        <family val="2"/>
        <scheme val="minor"/>
      </rPr>
      <t>P</t>
    </r>
  </si>
  <si>
    <r>
      <t>disposal mechanisms for menstrual hygiene waste at the school</t>
    </r>
    <r>
      <rPr>
        <vertAlign val="superscript"/>
        <sz val="9"/>
        <color rgb="FF000000"/>
        <rFont val="Calibri"/>
        <family val="2"/>
        <scheme val="minor"/>
      </rPr>
      <t>P</t>
    </r>
  </si>
  <si>
    <t>* Proportion of individuals</t>
  </si>
  <si>
    <r>
      <t>changed sanitary napkins while in school</t>
    </r>
    <r>
      <rPr>
        <vertAlign val="superscript"/>
        <sz val="9"/>
        <color theme="1"/>
        <rFont val="Calibri"/>
        <family val="2"/>
        <scheme val="minor"/>
      </rPr>
      <t>P</t>
    </r>
  </si>
  <si>
    <t>Ethiopia (2017a)</t>
  </si>
  <si>
    <t>did not experience any inconveniences related to menstruation for economic reasons in the past year</t>
  </si>
  <si>
    <t>had not asked a stranger for a period product because they didn't have one</t>
  </si>
  <si>
    <t>had not worn period products for longer than recommended</t>
  </si>
  <si>
    <t>had not struggled to afford period products</t>
  </si>
  <si>
    <t>accessed free products from school in the past academic year and had enough products to meet their needs</t>
  </si>
  <si>
    <t>had never experienced difficulty accessing sanitary products</t>
  </si>
  <si>
    <t>reported that disposable pads are easy to find and affordable</t>
  </si>
  <si>
    <t xml:space="preserve">were satisfied with their frequency of changing pads </t>
  </si>
  <si>
    <t>reported that sanitary pads are available, and they can afford to buy them</t>
  </si>
  <si>
    <r>
      <t>always had enough of their menstrual materials to change them as often as they wanted during their last period</t>
    </r>
    <r>
      <rPr>
        <vertAlign val="superscript"/>
        <sz val="9"/>
        <color rgb="FF000000"/>
        <rFont val="Calibri"/>
        <family val="2"/>
        <scheme val="minor"/>
      </rPr>
      <t>P</t>
    </r>
  </si>
  <si>
    <t>Ethiopia (2017a)*</t>
  </si>
  <si>
    <t>Definition – Proportion of schools where… / individuals who…</t>
  </si>
  <si>
    <t>pads are available in the school canteen, school clinic, guidance office, or class adviser/teacher laboratories</t>
  </si>
  <si>
    <r>
      <t>there is provision of sanitary pads for emergency cases</t>
    </r>
    <r>
      <rPr>
        <vertAlign val="superscript"/>
        <sz val="9"/>
        <rFont val="Calibri"/>
        <family val="2"/>
        <scheme val="minor"/>
      </rPr>
      <t>P</t>
    </r>
  </si>
  <si>
    <t>did not say they rarely or never find free period products in school bathrooms (students)</t>
  </si>
  <si>
    <r>
      <t>there are sanitary towels for girls in 'emergency' situations</t>
    </r>
    <r>
      <rPr>
        <vertAlign val="superscript"/>
        <sz val="9"/>
        <rFont val="Calibri"/>
        <family val="2"/>
        <scheme val="minor"/>
      </rPr>
      <t>P</t>
    </r>
  </si>
  <si>
    <t xml:space="preserve">there are supplies for the management of menstrual hygiene in the school </t>
  </si>
  <si>
    <t>menstrual hygiene materials (e.g. pads) are provided by the school for free or purchase</t>
  </si>
  <si>
    <r>
      <t>sanitary pads are available for emergencies</t>
    </r>
    <r>
      <rPr>
        <vertAlign val="superscript"/>
        <sz val="9"/>
        <rFont val="Calibri"/>
        <family val="2"/>
        <scheme val="minor"/>
      </rPr>
      <t>P</t>
    </r>
  </si>
  <si>
    <t>reported pads for emergency menstrual hygiene management are available in their school (secondary schoolgirls)</t>
  </si>
  <si>
    <r>
      <t>sanitary napkins for girls are available for emergencies</t>
    </r>
    <r>
      <rPr>
        <vertAlign val="superscript"/>
        <sz val="9"/>
        <rFont val="Calibri"/>
        <family val="2"/>
        <scheme val="minor"/>
      </rPr>
      <t>P</t>
    </r>
  </si>
  <si>
    <t>menstrual pads are available at the school</t>
  </si>
  <si>
    <t>pads and menstrual hygiene management materials are available</t>
  </si>
  <si>
    <t>menstrual hygiene materials (e.g. pads) are provided by the school (for free or purchase)</t>
  </si>
  <si>
    <r>
      <t>there is any kind of sanitary towel distribution programme (for emergency use)</t>
    </r>
    <r>
      <rPr>
        <vertAlign val="superscript"/>
        <sz val="9"/>
        <rFont val="Calibri"/>
        <family val="2"/>
        <scheme val="minor"/>
      </rPr>
      <t>P</t>
    </r>
  </si>
  <si>
    <t>sanitary napkins are available at the school</t>
  </si>
  <si>
    <t>Value</t>
  </si>
  <si>
    <t>Disposable sanitary pads</t>
  </si>
  <si>
    <t>Proportion of adolescent schoolgirls in Entebbe (Uganda) by reason for choosing disposable pads among those who ever used them, 2016 (%)</t>
  </si>
  <si>
    <t>did not wait until they get home to change their materials</t>
  </si>
  <si>
    <t>did not avoid changing pads at school</t>
  </si>
  <si>
    <t>Shared (boys'/girls') latrine</t>
  </si>
  <si>
    <t>student toilets have clean walls, floors, seats/slabs</t>
  </si>
  <si>
    <t>do not complain about toilet cleanliness (students)</t>
  </si>
  <si>
    <t>there are clean toilets</t>
  </si>
  <si>
    <t>student toilets are clean</t>
  </si>
  <si>
    <t>latrines are clean</t>
  </si>
  <si>
    <t>in general, all the latrines are clean</t>
  </si>
  <si>
    <t>toilets are considered clean</t>
  </si>
  <si>
    <t>all toilets are clean and without too much smell</t>
  </si>
  <si>
    <t>toilets are at least reasonably clean</t>
  </si>
  <si>
    <r>
      <t>had a clean place to change menstrual materials at school always or most of the time (schoolgirls)</t>
    </r>
    <r>
      <rPr>
        <vertAlign val="superscript"/>
        <sz val="9"/>
        <color rgb="FF000000"/>
        <rFont val="Calibri"/>
        <family val="2"/>
        <scheme val="minor"/>
      </rPr>
      <t>P</t>
    </r>
  </si>
  <si>
    <t>toilets/latrines (all genders) are clean (excludes 'somewhat clean', 50%)</t>
  </si>
  <si>
    <t>at least one toilet is clean (all genders) (not including somewhat clean, 39%)</t>
  </si>
  <si>
    <t>staff say student toilets are not dirty at first glance</t>
  </si>
  <si>
    <t xml:space="preserve">toilets are clean on the day of the visit </t>
  </si>
  <si>
    <t>toilets/latrines (all genders) are clean (excludes 'somewhat clean', 23%)</t>
  </si>
  <si>
    <t>girls’ toilets ensure privacy</t>
  </si>
  <si>
    <r>
      <t>never worried that someone would see them while changing their menstrual materials at school (schoolgirls)</t>
    </r>
    <r>
      <rPr>
        <vertAlign val="superscript"/>
        <sz val="9"/>
        <color theme="1"/>
        <rFont val="Calibri"/>
        <family val="2"/>
        <scheme val="minor"/>
      </rPr>
      <t>P</t>
    </r>
  </si>
  <si>
    <t>there is full privacy in the girls' toilet/latrine</t>
  </si>
  <si>
    <t>a private place to wash and change was observed pre-intervention</t>
  </si>
  <si>
    <t>say they have enough privacy in the school toilets to change their tampons/pads undisturbed (female and gender-diverse students)</t>
  </si>
  <si>
    <t>there is a private space for girls to wash</t>
  </si>
  <si>
    <r>
      <t>never worried that someone would harm them while changing their menstrual materials at school (schoolgirls)</t>
    </r>
    <r>
      <rPr>
        <vertAlign val="superscript"/>
        <sz val="9"/>
        <color theme="1"/>
        <rFont val="Calibri"/>
        <family val="2"/>
        <scheme val="minor"/>
      </rPr>
      <t>P</t>
    </r>
  </si>
  <si>
    <t>detached toilets for girls are within view of school building and people</t>
  </si>
  <si>
    <t>there is an area where girls can change and wash safely</t>
  </si>
  <si>
    <t>Bangladesh (2018a)</t>
  </si>
  <si>
    <t>Ethiopia (2017c)</t>
  </si>
  <si>
    <t>exclusively female toilets that have a washing facility inside the toilet</t>
  </si>
  <si>
    <t>water and soap provision for menstrual hygiene management in schools' toilets/latrines</t>
  </si>
  <si>
    <t>water and soap available for girls' menstruation management</t>
  </si>
  <si>
    <r>
      <t>separate improved toilet for girls used for menstrual management with soap and water available</t>
    </r>
    <r>
      <rPr>
        <vertAlign val="superscript"/>
        <sz val="9"/>
        <color rgb="FF000000"/>
        <rFont val="Calibri"/>
        <family val="2"/>
        <scheme val="minor"/>
      </rPr>
      <t>P</t>
    </r>
  </si>
  <si>
    <t>Subnational region</t>
  </si>
  <si>
    <t>Co-educational</t>
  </si>
  <si>
    <t>Lowest (multiple regions)*</t>
  </si>
  <si>
    <t>Girls-only schools</t>
  </si>
  <si>
    <t>Co-educational schools</t>
  </si>
  <si>
    <t>Definition</t>
  </si>
  <si>
    <t>Definition - Proportion of schools with…</t>
  </si>
  <si>
    <t>Ethiopia (2017b)</t>
  </si>
  <si>
    <t>Definition – Proportion of schools with… / individuals who…</t>
  </si>
  <si>
    <t>did not report there are no trash cans in the toilet cabins (female and gender-diverse students)</t>
  </si>
  <si>
    <t>sanitary bins in toilets</t>
  </si>
  <si>
    <t>special bin for female needs in female toilets (girls’ schools)</t>
  </si>
  <si>
    <t>separate improved toilet for girls used for menstrual management with sanitary pad disposal bins available</t>
  </si>
  <si>
    <t>waste bins in at least one female latrine for menstrual hygiene management</t>
  </si>
  <si>
    <t>*Subnational surveys: Papua, East Java, South Sulawesi, and Nusa Tenggara Timur provinces (Indonesia), Luang Prabang Province (Lao People's Democratic Republic).</t>
  </si>
  <si>
    <t>place at the school to dispose the used cloth / pads for menstrual hygiene</t>
  </si>
  <si>
    <t>Proportion of schools with…</t>
  </si>
  <si>
    <t>1 time per day</t>
  </si>
  <si>
    <t>1 time per week</t>
  </si>
  <si>
    <t>United Kingdom (2021)*</t>
  </si>
  <si>
    <t>Sudan (2019)</t>
  </si>
  <si>
    <t>Information Education Communication (IEC) materials on menstrual health are available for students</t>
  </si>
  <si>
    <t>reported lessons were provided on the menstrual cycle (teachers)</t>
  </si>
  <si>
    <t>reported they have access to menstrual hygiene education at school (adolescent girls)</t>
  </si>
  <si>
    <t>training is provided to girls on safe disposal of sanitary pads</t>
  </si>
  <si>
    <t>are exposed to messages about menstruation from school (schoolgirls)</t>
  </si>
  <si>
    <t>IEC tools on menstrual hygiene (posters, leaflets, etc.) are avaialble at the school</t>
  </si>
  <si>
    <t>Book, TV, radio, etc.</t>
  </si>
  <si>
    <t xml:space="preserve">had a source of menstrual information before menarche </t>
  </si>
  <si>
    <t>were prepared for their first period</t>
  </si>
  <si>
    <r>
      <t>were aware of menarche before menarche</t>
    </r>
    <r>
      <rPr>
        <vertAlign val="superscript"/>
        <sz val="9"/>
        <color rgb="FF000000"/>
        <rFont val="Calibri"/>
        <family val="2"/>
        <scheme val="minor"/>
      </rPr>
      <t>P</t>
    </r>
  </si>
  <si>
    <t xml:space="preserve">pain tablets available </t>
  </si>
  <si>
    <t>pain medicine available for menstrual pain management</t>
  </si>
  <si>
    <t>provision of painkillers</t>
  </si>
  <si>
    <t>rest space for girls with menstrual discomfort</t>
  </si>
  <si>
    <t>Thorough involvement in activities</t>
  </si>
  <si>
    <t>Yoga/meditation</t>
  </si>
  <si>
    <t>reported that they ever discuss menstruation freely and do not feel ashamed revealing their menstrual status</t>
  </si>
  <si>
    <t>did not believe being close to people during their period can be dangerous for both them and her</t>
  </si>
  <si>
    <t>did not believe having a period is a shameful thing</t>
  </si>
  <si>
    <t>said periods are openly discussed at home</t>
  </si>
  <si>
    <t>said periods are openly discussed at school</t>
  </si>
  <si>
    <t>reported they never interrupted school class due to menstruation-related problems</t>
  </si>
  <si>
    <t>did not report missing school due to menstruation-related problems</t>
  </si>
  <si>
    <t>did not report missing one or more days of school due to menstruation during their most recent menstrual period</t>
  </si>
  <si>
    <t>did not report missing any school days in the past 12 months due to their menstrual period</t>
  </si>
  <si>
    <t>reported that missing or leaving school or extracurricular classes early was not one of the main inconveniences due to menstruation</t>
  </si>
  <si>
    <t>reported that enduring, despite wanting to miss or leave early, was not one of the main inconveniences due to menstruation</t>
  </si>
  <si>
    <t>reported not missing at least one day of school due to menstruation in the past month</t>
  </si>
  <si>
    <t>did not report they were unable to do their best schoolwork due to lack of access to period products</t>
  </si>
  <si>
    <t>did not report they were unable to do their best schoolwork due to menstrual symptoms</t>
  </si>
  <si>
    <t>did not report missing school during menstruation</t>
  </si>
  <si>
    <r>
      <t>did not report thinking that menstrual problems interfere with school performance</t>
    </r>
    <r>
      <rPr>
        <vertAlign val="superscript"/>
        <sz val="9"/>
        <color rgb="FF000000"/>
        <rFont val="Calibri"/>
        <family val="2"/>
        <scheme val="minor"/>
      </rPr>
      <t>P</t>
    </r>
  </si>
  <si>
    <t>did not report being absent from school due to menstruation within the last six months</t>
  </si>
  <si>
    <t>did not report stopping going to school due to menstruation</t>
  </si>
  <si>
    <t>reported their menstrual cycle has not affected their school attendance</t>
  </si>
  <si>
    <t>did not report being absent from school two or more days per month during their period</t>
  </si>
  <si>
    <t>did not believe they need to stay away from physical activities on the days they have their period</t>
  </si>
  <si>
    <t>did not report that having their period at school stresses them out</t>
  </si>
  <si>
    <t>did not report that religious activities are forbidden for them during menstruation</t>
  </si>
  <si>
    <t>did not report that non-religious activities are forbidden for them during menstruation</t>
  </si>
  <si>
    <t>did not say the school environment makes them especially self-conscious of their periods</t>
  </si>
  <si>
    <t>did not report they feel stress, irritated and/or anxious during menstruation</t>
  </si>
  <si>
    <t>did not feel anxious about their next period</t>
  </si>
  <si>
    <t xml:space="preserve">did not feel any discomfort or difficulty at school when menstruating </t>
  </si>
  <si>
    <t>More able to continue with day-to-day activities during their period</t>
  </si>
  <si>
    <t>Provision of sanitary towels for girls in 'emergency' situations</t>
  </si>
  <si>
    <t>Sources for emerging data on menstrual health in schools</t>
  </si>
  <si>
    <t>Afghanistan (2017). Molina E, Trako I, Matin AH, Masood E, Viollaz M. The Learning Crisis in Afghanistan: Results of the Afghanistan SABER service delivery survey. World Bank Group. 2017.</t>
  </si>
  <si>
    <t>Australia (2023). Ferfolja T, Holmes K, Curry C, Sherry, Parry K, Armour M. What can Australian schools do better? Supporting students during menstruation. The Australian Educational Researcher. 2023;51:497–514 (https://doi.org/10.1007/s13384-023-00610-2).</t>
  </si>
  <si>
    <t>Bangladesh (2014). icddr,b. Bangladesh National Hygiene Baseline Survey: Preliminary report. 2014.</t>
  </si>
  <si>
    <t>Bangladesh (2018a). Government of the People's Republic of Bangladesh. Key Findings of National Hygiene Survey 2018. 2018.</t>
  </si>
  <si>
    <t>Bangladesh (2018b). Hunter EC, Murray SM, Sultana F, Alam MU, Sarker S, Rahman M et al. Development and validation of the Self-Efficacy in Addressing Menstrual Needs Scale (SAMNS-26) in Bangladeshi schools: A measure of girls' menstrual care confidence. PLOS One. 2022;17(10):e0275736 (https://doi.org/10.1371/journal.pone.0275736).</t>
  </si>
  <si>
    <t>Bangladesh (2018c). Jahan F, Shuchi NS, Shoab AK, Alam M-U, Bashar SMK, Islam K et al. Changes in the menstrual hygiene management facilities and usage among Bangladeshi school girls and its effect on school absenteeism from 2014 to 2018. Global Health Action. 2024;17(1):2297512 (https://doi.org/10.1080/16549716.2023.2297512).</t>
  </si>
  <si>
    <t>Bangladesh (2022). Hennegan J, Hasan MT, Jalil T, Hunter EC, Head A, Jabbar A et al. The Menstrual Practice Needs Scale Short Form (MPNS-SF) and Rapid (MPNS-R): Development in Khulna, Bangladesh, and validation in cross-sectional surveys from Bangladesh and Uganda. medRxiv. 2024;2024.01.22.24301625 (https://doi.org/10.1101/2024.01.22.24301625).</t>
  </si>
  <si>
    <t>Bangladesh (2023). Hennegan J, Hasan MT, Jalil T, Hunter EC, Head A, Jabbar A et al. The Menstrual Practice Needs Scale Short Form (MPNS-SF) and Rapid (MPNS-R): Development in Khulna, Bangladesh, and validation in cross-sectional surveys from Bangladesh and Uganda. medRxiv. 2024;2024.01.22.24301625 (https://doi.org/10.1101/2024.01.22.24301625).</t>
  </si>
  <si>
    <t>Bhutan (2013). Ministry of Education, UNICEF. Evaluation of WASH in Schools – 2013. 2013.</t>
  </si>
  <si>
    <t>Bhutan (2018). Ministry of Education, UNICEF. Menstrual Hygiene Management of Adolescent School Girls and Nuns: A knowledge, attitude and practices study in Bhutan. 2018.</t>
  </si>
  <si>
    <t>Burkina Faso (2018). PMA2020. Performance Monitoring and Assessment 2020: Burkina Faso Round 6 survey. 2018.</t>
  </si>
  <si>
    <t>Cambodia (2018). Ministry of Education and GIZ. National Baseline 2018: Minimum requirements for WASH in schools. 2019.</t>
  </si>
  <si>
    <t>Côte d'Ivoire (2018). PMA2020. Performance Monitoring and Assessment 2020: Côte d'Ivoire Round 2 survey. 2018.</t>
  </si>
  <si>
    <t>Ecuador (2020). Ministry of Education and UNICEF. Formulario WASH. 2020.</t>
  </si>
  <si>
    <t>Egypt (2013). Abdelmoty HI, Youssef MA, abdallah S, Abdel-Malak K, Hashish NM, Samir D et al. Menstrual patterns and disorders among secondary school adolescents in Egypt. A cross-sectional survey. BMC Women's Health. 2015;15(1):70 (https://doi.org/10.1186/s12905-015-0228-8).</t>
  </si>
  <si>
    <t>Egypt (2022). Central Agency for Public Mobilization and Statistics (CAPMAS). Egypt Family Health Survey–2021. 2022.</t>
  </si>
  <si>
    <t>Ethiopia (2017a). UNICEF. Menstrual Hygiene Management in Ethiopia: National baseline report from six regions of Ethiopia. 2017.</t>
  </si>
  <si>
    <t>Ethiopia (2017c). Rossiter J, Azubuike OB, Rolleston C. Young Lives School Survey, 2016–17: Evidence from Ethiopia. 2017.</t>
  </si>
  <si>
    <t>Ethiopia (2023). SPLASH. Baseline Survey: Menstrual health program. 2023.</t>
  </si>
  <si>
    <t>Fiji (2018). Ministry of Education. Education Management Information System (EMIS). 2018.</t>
  </si>
  <si>
    <t>Fiji (2023). Burnet Institute, WaterAid, UNICEF. Menstrual Health in East Asia and the Pacific Regional Progress Review (Fiji). 2023.</t>
  </si>
  <si>
    <t>France (2007). Schléret J-M, Chapuis R. Rapport annuel 2007 de l'Observatoire national de la sécurité et de l'accessibilité des établissements d'enseignement. 2007.</t>
  </si>
  <si>
    <t>France (2013). Schléret J-M, Chapuis R. Rapport annuel 2013 de l'Observatoire national de la sécurité et de l'accessibilité des établissements d'enseignement. 2013.</t>
  </si>
  <si>
    <t>Gabon (2021). Ministère de l'éducation nationale, World Bank, UNICEF. Enquête nationale sur la situation de l’eau, de l’hygiène et de l’assainissement dans les établissements scolaires du Gabon. 2021.</t>
  </si>
  <si>
    <t>Germany (2022). German Toilet Organization, Institut fur Hygiene und Offentiliche Gesundheit (IHPH). Toiletten Machen Schule: Studie zu Sanitaranlagen an Berliner Schulen. Universitatsklinkum Bonn. 2023.</t>
  </si>
  <si>
    <t>Ghana (2022). Asumah MN, Abubakari A, Aninanya GA. Determinants of menstrual hygiene management practices among schoolgirls: A cross-sectional study in the Savannah region of Ghana. Infectious Diseases in Obstetrics and Gynecology. 2022;2022:7007117 (https://doi.org/10.1155/2022/7007117).</t>
  </si>
  <si>
    <t>India (2018). Ministry of Human Resource Development. Swachh Vidyalaya Puraskar (2017–18). 2018.</t>
  </si>
  <si>
    <t>Indonesia (2018). Davis J, Macintyre A, Odagiri M, Suriastini W, Cordova A, Huggett C et al. Menstrual hygiene management and school absenteeism among adolescent students in Indonesia: Evidence from a cross-sectional school-based survey. Tropical Medicine &amp; International Health. 2018;23(12):1,350–63 (https://doi.org/10.1111/tmi.13159).</t>
  </si>
  <si>
    <t>Japan (2021). The Nippon Foundation for Social Innovation. 44th Awareness Survey of 18-Year-Olds: Menstrual issues. 2022.</t>
  </si>
  <si>
    <t>Jordan (2015). Ministry of Education, UNICEF, JEN. Assessment Findings of Schools Hosting Syrian Refugee Students in Jordan Governorates. 2015.</t>
  </si>
  <si>
    <t>Kenya (2013). Alexander KT, Garazi Z, Nyothach E, Oduor C, Mason L, Obor D et al. Do water, sanitation and hygiene conditions in primary schools consistently support schoolgirls’ menstrual needs? A longitudinal study in rural western Kenya. International Journal of Environmental Research and Public Health. 2018;15(8):1,682 (https://doi.org/10.3390/ijerph15081682).</t>
  </si>
  <si>
    <t>Lao People's Democratic Republic (2020). Inthaphatha S, Louangpradith V, Xiong LI, Xiong V, Ly L, Xaitengcha V et al. Menstrual health and factors associated with school absence among secondary school girls in Luang Prabang Province, Lao People’s Democratic Republic: A cross-sectional study. PLOS ONE. 2021;16(12):e0261268 (https://doi.org/10.1371/journal.pone.0261268).</t>
  </si>
  <si>
    <t>Lebanon (2017). Ministry of Education and Higher Education (MEHE), Ministry of Public Health (MoPH), Ministry of Social Affairs (MOSA), UNICEF, UNRWA, WHO. Survey Report: WASH in public schools. 2017.</t>
  </si>
  <si>
    <t>Mali (2017). Ministère de l’Education Nationale, UNICEF. Situation WASH dans le milieu scolaire au Mali: Rapport d’analyse de l’enquête nationale de base dans les écoles 1er cycle fondamentales. 2017.</t>
  </si>
  <si>
    <t>Morocco (2017). Observatoire National de Développement Humain, World Bank. Enquête sur les indicateurs de prestation de services en éducation (IPSE). 2017.</t>
  </si>
  <si>
    <t>Namibia (2013). Ministry of Education, Millennium Challenge Account Namibia. WASH Needs Assessment Report. 2013.</t>
  </si>
  <si>
    <t>Nigeria (2018). PMA2020. Performance Monitoring and Assessment 2020: Nigeria Round 5 survey. 2018.</t>
  </si>
  <si>
    <t>Nigeria (2019). Federal Ministry of Water Resources, National Bureau of Statistics, UNICEF. Water, Sanitation and Hygiene: National Outcome Routine Mapping (WASH NORM) 2019: A report of findings. 2019.</t>
  </si>
  <si>
    <t>Nigeria (2021). Federal Ministry of Water Resources, National Bureau of Statistics, UNICEF. Water, Sanitation and Hygiene: National Outcome Routine Mapping (WASHNORM) 2021: A report of findings. 2021.</t>
  </si>
  <si>
    <t>North Macedonia (2018). Journalists for Human Rights. Estimation of Menstrual Poverty in Macedonia. 2018.</t>
  </si>
  <si>
    <t>Papua New Guinea (2021). National Department of Education, World Vision PNG, UNICEF. Assessment of WASH in Schools. 2021.</t>
  </si>
  <si>
    <t>Peru (2020). Instituto de Estudios Peruanos IEP, UNICEF. Retos e Impactos del Manejo de Higiene Menstrual para las Niñas y Adolescentes en el Contexto Escolar. 2020.</t>
  </si>
  <si>
    <t>Sierra Leone (2020). Ministry of Basic and Senior Secondary Education. Annual School Census Report. 2020.</t>
  </si>
  <si>
    <t>Sierra Leone (2022). Ministry of Water Resources and Sanitation, UNICEF. WASH National Outcome Routine Mapping (WASHNORM) Report. 2022.</t>
  </si>
  <si>
    <t>Solomon Islands (2018). Government of Solomon Islands. WASH in Schools Baseline Survey Data Explorer. 2018.</t>
  </si>
  <si>
    <t>State of Palestine (2015). Ministry of Education, UNICEF. Water, Sanitation and Hygiene in Schools: Knowledge, Attitudes and Practices Survey. 2015.</t>
  </si>
  <si>
    <t>Sudan (2019). Ministry of Education, Ministry of Health, Ministry of Irrigation and Water Resources, UNICEF. National Assessment of Water, Sanitation and Hygiene Facilities in Schools (WinS). 2021.</t>
  </si>
  <si>
    <t>Tajikistan (2017). World Bank. Glass Half Full: Poverty diagnostic of water supply, sanitation, and hygiene conditions in Tajikistan. 2017.</t>
  </si>
  <si>
    <t>Uganda (2016). Miiro G, Rutakumwa R, Nakiyingi-Miiro J, Nakuya K, Musoke S, Namakula J et al. Menstrual health and school absenteeism among adolescent girls in Uganda (MENISCUS): A feasibility study. BMC Women's Health. 2018;18(1):4 (https://doi.org/10.1186/s12905-017-0502-z).</t>
  </si>
  <si>
    <t>Uganda (2019). Hennegan J, Hasan MT, Jalil T, Hunter E, Head A, Jabbar A et al. The Menstrual Practice Needs Scale Short Form (MPNS-SF) and Rapid (MPNS-R): Development in Khulna, Bangladesh, and validation in cross-sectional surveys from Bangladesh and Uganda. medRxiv. 2024:2024.01.22.24301625 (https://doi.org/https://doi.org/10.1101/2024.01.22.24301625).</t>
  </si>
  <si>
    <t>United Kingdom (2021). Brown N, Williams R, Bruinvels G, Piasecki J, Forrest LJ. Teachers' perceptions and experiences of menstrual cycle education and support in UK schools. Frontiers in Global Women's Health. 2022;3 (https://doi.org/10.3389/fgwh.2022.827365).</t>
  </si>
  <si>
    <t>United Kingdom (2019). Young Scot Observatory. Access to Period Products in Your School, College or University: Survey results. 2019.</t>
  </si>
  <si>
    <t>United States of America (2020). Sebert Kuhlmann A, Hunter E, Wall LL, Boyko M, Teni MT. State standards for menstrual hygiene education in U.S. schools. Journal of School Health. 2022;92(4):418–20 (https://doi.org/https://doi.org/10.1111/josh.13135).</t>
  </si>
  <si>
    <t>United States of America (2023). Thinx, PERIOD. State of the Period 2023. 2023.</t>
  </si>
  <si>
    <t xml:space="preserve">Zambia (2018b). UNICEF. Scoping Study of WASH in Schools Programming in Eastern and Southern Africa: A review of evidence, bottlenecks and opportunities to meeting Sustainable Development Goal (SDG) targets. 2019. </t>
  </si>
  <si>
    <t>Zambia (2018c). Agol D, Harvey P, Maíllo J. Sanitation and water supply in schools and girls' educational progression in Zambia. Journal of Water, Sanitation and Hygiene for Development. 2017;8(1):53–61.</t>
  </si>
  <si>
    <t xml:space="preserve">Philippines (2018); Philippines (2019); Philippines (2020). Department of Education. Menstrual Hygiene Management: WinS monitoring results Philippines, school year 2017/2018 to 2019/2020. 2021 . </t>
  </si>
  <si>
    <t xml:space="preserve">Philippines (2021); Philippines (2022). Department of Education. Menstrual Hygiene Management: WinS monitoring results Philippines, school year 2017/2018 to 2021/2022. 2024 . </t>
  </si>
  <si>
    <t>Serbia (2016). Dragana D, Jovanović KŽP, Rančić M, Cvjetković M. Water, Sanitation and Hygiene (WASH) in Rural Schools in Šumadija and Pomoravlje in the Republic of Serbia. Ministry of Environment, Ministry of Agriculture and Environmental Protection, Regional Economic Development  for Sumadija and Pomocravlje. 2016 .</t>
  </si>
  <si>
    <t>United Republic of Tanzania (2023). Ministry  of Health, Community Development, Gender, Elderly and Children. Tanzania WASH Portal: School WASH for Primary [website]. 2023. (https://nsmis.moh.go.tz/nsmisportal/#/indicator).</t>
  </si>
  <si>
    <t>United States of America (2021). Thinx, PERIOD. State of the Period 2021: The widespread impact of period poverty on US students. 2021. </t>
  </si>
  <si>
    <t>Zambia (2016); Zambia (2017); Zambia (2018a); Zambia (2019); Zambia (2020). Ministry of Education. Education Statistics Bulletin 2020. 2020 .</t>
  </si>
  <si>
    <t>Türkiye (2019). Kadir Has University Gender and Women's Studies Research and Application Center. We Need to Talk. 2019.</t>
  </si>
  <si>
    <t>Ethiopia (2017b). Ministry of Education and GIZ. Education Statistics Annual Abstract 2009 E.C. (2016/17). 2017.</t>
  </si>
  <si>
    <t>could afford to buy sanitary pads</t>
  </si>
  <si>
    <t>responded 'change at school' when asked where they dispose of used menstrual materials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</si>
</sst>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font>
      <sz val="11"/>
      <color theme="1"/>
      <name val="Calibri"/>
      <family val="2"/>
      <scheme val="minor"/>
    </font>
    <font>
      <sz val="11"/>
      <color theme="1"/>
      <name val="Calibri"/>
      <family val="2"/>
      <scheme val="minor"/>
    </font>
    <font>
      <b/>
      <sz val="11"/>
      <color theme="1"/>
      <name val="Calibri"/>
      <family val="2"/>
      <scheme val="minor"/>
    </font>
    <font>
      <sz val="11"/>
      <name val="Calibri"/>
    </font>
    <font>
      <sz val="8"/>
      <color rgb="FFFF0000"/>
      <name val="Arial"/>
      <family val="2"/>
    </font>
    <font>
      <sz val="8"/>
      <name val="Arial"/>
      <family val="2"/>
    </font>
    <font>
      <b/>
      <sz val="8"/>
      <name val="Arial"/>
      <family val="2"/>
    </font>
    <font>
      <sz val="11"/>
      <name val="Calibri"/>
      <family val="2"/>
    </font>
    <font>
      <sz val="8"/>
      <color theme="1"/>
      <name val="Arial"/>
      <family val="2"/>
    </font>
    <font>
      <b/>
      <sz val="7"/>
      <color theme="1"/>
      <name val="Arial"/>
      <family val="2"/>
    </font>
    <font>
      <sz val="7"/>
      <color theme="1"/>
      <name val="Arial"/>
      <family val="2"/>
    </font>
    <font>
      <b/>
      <sz val="8"/>
      <color theme="1"/>
      <name val="Arial"/>
      <family val="2"/>
    </font>
    <font>
      <i/>
      <sz val="8"/>
      <name val="Arial"/>
      <family val="2"/>
    </font>
    <font>
      <sz val="8"/>
      <color theme="1"/>
      <name val="Calibri"/>
      <family val="2"/>
      <scheme val="minor"/>
    </font>
    <font>
      <sz val="10"/>
      <color theme="1"/>
      <name val="Calibri"/>
      <family val="2"/>
      <scheme val="minor"/>
    </font>
    <font>
      <b/>
      <sz val="10"/>
      <color theme="1"/>
      <name val="Calibri"/>
      <family val="2"/>
      <scheme val="minor"/>
    </font>
    <font>
      <b/>
      <sz val="9"/>
      <name val="Calibri"/>
      <family val="2"/>
      <scheme val="minor"/>
    </font>
    <font>
      <sz val="9"/>
      <name val="Calibri"/>
      <family val="2"/>
      <scheme val="minor"/>
    </font>
    <font>
      <sz val="9"/>
      <color theme="1"/>
      <name val="Calibri"/>
      <family val="2"/>
      <scheme val="minor"/>
    </font>
    <font>
      <b/>
      <sz val="9"/>
      <color theme="1"/>
      <name val="Calibri"/>
      <family val="2"/>
      <scheme val="minor"/>
    </font>
    <font>
      <sz val="8"/>
      <name val="Calibri"/>
      <family val="2"/>
      <scheme val="minor"/>
    </font>
    <font>
      <sz val="9"/>
      <color rgb="FFFF0000"/>
      <name val="Calibri"/>
      <family val="2"/>
      <scheme val="minor"/>
    </font>
    <font>
      <sz val="12"/>
      <color theme="1"/>
      <name val="Times New Roman"/>
      <family val="2"/>
    </font>
    <font>
      <sz val="7"/>
      <name val="Arial"/>
      <family val="2"/>
    </font>
    <font>
      <b/>
      <sz val="11"/>
      <color indexed="8"/>
      <name val="Calibri"/>
      <family val="2"/>
      <scheme val="minor"/>
    </font>
    <font>
      <i/>
      <sz val="9"/>
      <name val="Calibri"/>
      <family val="2"/>
      <scheme val="minor"/>
    </font>
    <font>
      <b/>
      <sz val="9"/>
      <color rgb="FF000000"/>
      <name val="Calibri"/>
      <family val="2"/>
      <scheme val="minor"/>
    </font>
    <font>
      <sz val="9"/>
      <color rgb="FF000000"/>
      <name val="Calibri"/>
      <family val="2"/>
      <scheme val="minor"/>
    </font>
    <font>
      <i/>
      <sz val="9"/>
      <color theme="1"/>
      <name val="Calibri"/>
      <family val="2"/>
      <scheme val="minor"/>
    </font>
    <font>
      <sz val="9"/>
      <color theme="0" tint="-0.499984740745262"/>
      <name val="Calibri"/>
      <family val="2"/>
      <scheme val="minor"/>
    </font>
    <font>
      <vertAlign val="superscript"/>
      <sz val="9"/>
      <name val="Calibri"/>
      <family val="2"/>
      <scheme val="minor"/>
    </font>
    <font>
      <vertAlign val="superscript"/>
      <sz val="9"/>
      <color rgb="FF000000"/>
      <name val="Calibri"/>
      <family val="2"/>
      <scheme val="minor"/>
    </font>
    <font>
      <vertAlign val="superscript"/>
      <sz val="9"/>
      <color theme="1"/>
      <name val="Calibri"/>
      <family val="2"/>
      <scheme val="minor"/>
    </font>
    <font>
      <sz val="10"/>
      <name val="Calibri"/>
      <family val="2"/>
    </font>
    <font>
      <b/>
      <sz val="13"/>
      <color rgb="FF000000"/>
      <name val="Calibri"/>
      <family val="2"/>
      <scheme val="minor"/>
    </font>
  </fonts>
  <fills count="12">
    <fill>
      <patternFill patternType="none"/>
    </fill>
    <fill>
      <patternFill patternType="gray125"/>
    </fill>
    <fill>
      <patternFill patternType="solid">
        <fgColor theme="9" tint="-0.249977111117893"/>
        <bgColor indexed="64"/>
      </patternFill>
    </fill>
    <fill>
      <patternFill patternType="solid">
        <fgColor theme="9"/>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8"/>
        <bgColor indexed="64"/>
      </patternFill>
    </fill>
    <fill>
      <patternFill patternType="solid">
        <fgColor theme="8"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9"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0">
    <xf numFmtId="0" fontId="0" fillId="0" borderId="0"/>
    <xf numFmtId="0" fontId="3" fillId="0" borderId="0"/>
    <xf numFmtId="0" fontId="7" fillId="0" borderId="0"/>
    <xf numFmtId="0" fontId="1" fillId="0" borderId="0"/>
    <xf numFmtId="0" fontId="1" fillId="0" borderId="0"/>
    <xf numFmtId="0" fontId="7" fillId="0" borderId="0"/>
    <xf numFmtId="0" fontId="7" fillId="0" borderId="0"/>
    <xf numFmtId="0" fontId="1" fillId="0" borderId="0"/>
    <xf numFmtId="0" fontId="22" fillId="0" borderId="0"/>
    <xf numFmtId="0" fontId="1" fillId="0" borderId="0"/>
  </cellStyleXfs>
  <cellXfs count="261">
    <xf numFmtId="0" fontId="0" fillId="0" borderId="0" xfId="0"/>
    <xf numFmtId="0" fontId="5" fillId="0" borderId="0" xfId="1" applyFont="1"/>
    <xf numFmtId="0" fontId="6" fillId="0" borderId="0" xfId="1" applyFont="1"/>
    <xf numFmtId="0" fontId="5" fillId="0" borderId="0" xfId="1" applyFont="1" applyAlignment="1">
      <alignment vertical="center"/>
    </xf>
    <xf numFmtId="1" fontId="5" fillId="0" borderId="0" xfId="1" applyNumberFormat="1" applyFont="1"/>
    <xf numFmtId="0" fontId="5" fillId="0" borderId="0" xfId="2" applyFont="1"/>
    <xf numFmtId="0" fontId="3" fillId="0" borderId="0" xfId="1"/>
    <xf numFmtId="0" fontId="8" fillId="0" borderId="0" xfId="3" applyFont="1" applyAlignment="1">
      <alignment vertical="top"/>
    </xf>
    <xf numFmtId="0" fontId="8" fillId="0" borderId="0" xfId="3" applyFont="1"/>
    <xf numFmtId="0" fontId="6" fillId="0" borderId="0" xfId="2" applyFont="1"/>
    <xf numFmtId="0" fontId="12" fillId="0" borderId="0" xfId="2" applyFont="1"/>
    <xf numFmtId="0" fontId="11" fillId="0" borderId="0" xfId="4" applyFont="1"/>
    <xf numFmtId="0" fontId="8" fillId="0" borderId="0" xfId="4" applyFont="1"/>
    <xf numFmtId="164" fontId="8" fillId="0" borderId="0" xfId="4" applyNumberFormat="1" applyFont="1" applyAlignment="1">
      <alignment horizontal="center" vertical="center"/>
    </xf>
    <xf numFmtId="0" fontId="8" fillId="0" borderId="0" xfId="4" applyFont="1" applyAlignment="1">
      <alignment horizontal="left"/>
    </xf>
    <xf numFmtId="0" fontId="8" fillId="0" borderId="0" xfId="4" applyFont="1" applyAlignment="1">
      <alignment horizontal="center"/>
    </xf>
    <xf numFmtId="0" fontId="8" fillId="0" borderId="0" xfId="3" applyFont="1" applyAlignment="1">
      <alignment horizontal="left"/>
    </xf>
    <xf numFmtId="0" fontId="2" fillId="0" borderId="0" xfId="4" applyFont="1"/>
    <xf numFmtId="0" fontId="1" fillId="0" borderId="0" xfId="4"/>
    <xf numFmtId="0" fontId="14" fillId="0" borderId="0" xfId="4" applyFont="1"/>
    <xf numFmtId="0" fontId="16" fillId="0" borderId="0" xfId="5" applyFont="1"/>
    <xf numFmtId="0" fontId="16" fillId="0" borderId="0" xfId="6" applyFont="1"/>
    <xf numFmtId="0" fontId="17" fillId="0" borderId="0" xfId="6" applyFont="1"/>
    <xf numFmtId="0" fontId="18" fillId="0" borderId="0" xfId="6" applyFont="1"/>
    <xf numFmtId="0" fontId="19" fillId="0" borderId="0" xfId="6" applyFont="1"/>
    <xf numFmtId="0" fontId="17" fillId="0" borderId="0" xfId="5" applyFont="1"/>
    <xf numFmtId="0" fontId="10" fillId="0" borderId="0" xfId="0" applyFont="1"/>
    <xf numFmtId="0" fontId="18" fillId="0" borderId="0" xfId="7" applyFont="1"/>
    <xf numFmtId="1" fontId="17" fillId="0" borderId="0" xfId="6" applyNumberFormat="1" applyFont="1"/>
    <xf numFmtId="0" fontId="10" fillId="0" borderId="0" xfId="0" applyFont="1" applyAlignment="1">
      <alignment horizontal="left" vertical="top"/>
    </xf>
    <xf numFmtId="0" fontId="18" fillId="0" borderId="0" xfId="8" applyFont="1" applyAlignment="1">
      <alignment horizontal="left"/>
    </xf>
    <xf numFmtId="0" fontId="18" fillId="0" borderId="0" xfId="8" applyFont="1" applyAlignment="1">
      <alignment horizontal="left" indent="2"/>
    </xf>
    <xf numFmtId="0" fontId="18" fillId="0" borderId="0" xfId="8" applyFont="1"/>
    <xf numFmtId="0" fontId="18" fillId="0" borderId="0" xfId="9" applyFont="1"/>
    <xf numFmtId="0" fontId="11" fillId="0" borderId="0" xfId="0" applyFont="1"/>
    <xf numFmtId="0" fontId="8" fillId="0" borderId="0" xfId="0" applyFont="1"/>
    <xf numFmtId="0" fontId="4" fillId="0" borderId="0" xfId="0" applyFont="1"/>
    <xf numFmtId="164" fontId="8" fillId="0" borderId="0" xfId="0" applyNumberFormat="1" applyFont="1" applyAlignment="1">
      <alignment horizontal="center" vertical="center"/>
    </xf>
    <xf numFmtId="1" fontId="8" fillId="0" borderId="0" xfId="0" applyNumberFormat="1" applyFont="1" applyAlignment="1">
      <alignment horizontal="center" vertical="center"/>
    </xf>
    <xf numFmtId="0" fontId="8" fillId="0" borderId="0" xfId="0" applyFont="1" applyAlignment="1">
      <alignment horizontal="center"/>
    </xf>
    <xf numFmtId="0" fontId="8" fillId="0" borderId="0" xfId="0" applyFont="1" applyAlignment="1">
      <alignment horizontal="left"/>
    </xf>
    <xf numFmtId="0" fontId="8" fillId="0" borderId="0" xfId="0" applyFont="1" applyAlignment="1">
      <alignment vertical="center"/>
    </xf>
    <xf numFmtId="164" fontId="8" fillId="0" borderId="0" xfId="0" applyNumberFormat="1" applyFont="1" applyAlignment="1">
      <alignment horizontal="center"/>
    </xf>
    <xf numFmtId="0" fontId="9" fillId="0" borderId="0" xfId="0" applyFont="1"/>
    <xf numFmtId="0" fontId="2" fillId="0" borderId="0" xfId="0" applyFont="1"/>
    <xf numFmtId="164" fontId="0" fillId="0" borderId="0" xfId="0" applyNumberFormat="1"/>
    <xf numFmtId="164" fontId="0" fillId="0" borderId="0" xfId="0" applyNumberFormat="1" applyAlignment="1">
      <alignment horizontal="center"/>
    </xf>
    <xf numFmtId="0" fontId="23" fillId="0" borderId="0" xfId="0" applyFont="1" applyAlignment="1">
      <alignment vertical="center"/>
    </xf>
    <xf numFmtId="0" fontId="10" fillId="0" borderId="0" xfId="0" applyFont="1" applyAlignment="1">
      <alignment horizontal="center"/>
    </xf>
    <xf numFmtId="0" fontId="9" fillId="0" borderId="0" xfId="0" applyFont="1" applyAlignment="1">
      <alignment horizontal="left" vertical="top"/>
    </xf>
    <xf numFmtId="0" fontId="9" fillId="0" borderId="0" xfId="0" applyFont="1" applyAlignment="1">
      <alignment horizontal="left" vertical="top" wrapText="1"/>
    </xf>
    <xf numFmtId="0" fontId="10" fillId="0" borderId="0" xfId="0" applyFont="1" applyAlignment="1">
      <alignment horizontal="left" vertical="top" wrapText="1"/>
    </xf>
    <xf numFmtId="0" fontId="24" fillId="0" borderId="0" xfId="0" applyFont="1"/>
    <xf numFmtId="0" fontId="10" fillId="0" borderId="1" xfId="0" applyFont="1" applyBorder="1" applyAlignment="1">
      <alignment horizontal="left" vertical="top"/>
    </xf>
    <xf numFmtId="0" fontId="0" fillId="0" borderId="1" xfId="0" applyBorder="1"/>
    <xf numFmtId="0" fontId="8" fillId="0" borderId="1" xfId="0" applyFont="1" applyBorder="1"/>
    <xf numFmtId="0" fontId="14" fillId="0" borderId="1" xfId="4" applyFont="1" applyBorder="1"/>
    <xf numFmtId="0" fontId="8" fillId="0" borderId="1" xfId="4" applyFont="1" applyBorder="1"/>
    <xf numFmtId="0" fontId="1" fillId="0" borderId="1" xfId="4" applyBorder="1"/>
    <xf numFmtId="0" fontId="9" fillId="0" borderId="1" xfId="0" applyFont="1" applyBorder="1" applyAlignment="1">
      <alignment horizontal="left" vertical="top"/>
    </xf>
    <xf numFmtId="0" fontId="2" fillId="0" borderId="1" xfId="0" applyFont="1" applyBorder="1"/>
    <xf numFmtId="0" fontId="11" fillId="0" borderId="1" xfId="0" applyFont="1" applyBorder="1"/>
    <xf numFmtId="164" fontId="2" fillId="0" borderId="0" xfId="0" applyNumberFormat="1" applyFont="1" applyAlignment="1">
      <alignment horizontal="center"/>
    </xf>
    <xf numFmtId="0" fontId="15" fillId="0" borderId="1" xfId="4" applyFont="1" applyBorder="1"/>
    <xf numFmtId="0" fontId="15" fillId="0" borderId="0" xfId="4" applyFont="1"/>
    <xf numFmtId="0" fontId="11" fillId="0" borderId="1" xfId="4" applyFont="1" applyBorder="1"/>
    <xf numFmtId="0" fontId="2" fillId="0" borderId="1" xfId="4" applyFont="1" applyBorder="1"/>
    <xf numFmtId="0" fontId="16" fillId="0" borderId="0" xfId="1" applyFont="1" applyAlignment="1">
      <alignment vertical="center"/>
    </xf>
    <xf numFmtId="0" fontId="17" fillId="0" borderId="0" xfId="1" applyFont="1"/>
    <xf numFmtId="1" fontId="17" fillId="0" borderId="0" xfId="1" applyNumberFormat="1" applyFont="1"/>
    <xf numFmtId="0" fontId="17" fillId="0" borderId="0" xfId="1" applyFont="1" applyAlignment="1">
      <alignment vertical="center"/>
    </xf>
    <xf numFmtId="0" fontId="16" fillId="0" borderId="0" xfId="1" applyFont="1"/>
    <xf numFmtId="1" fontId="18" fillId="0" borderId="0" xfId="1" applyNumberFormat="1" applyFont="1" applyAlignment="1">
      <alignment horizontal="right" vertical="center"/>
    </xf>
    <xf numFmtId="1" fontId="17" fillId="0" borderId="0" xfId="1" applyNumberFormat="1" applyFont="1" applyAlignment="1">
      <alignment horizontal="right"/>
    </xf>
    <xf numFmtId="0" fontId="19" fillId="0" borderId="0" xfId="1" applyFont="1"/>
    <xf numFmtId="164" fontId="19" fillId="0" borderId="0" xfId="1" applyNumberFormat="1" applyFont="1" applyAlignment="1">
      <alignment horizontal="center" vertical="center"/>
    </xf>
    <xf numFmtId="0" fontId="19" fillId="0" borderId="0" xfId="1" applyFont="1" applyAlignment="1">
      <alignment horizontal="center"/>
    </xf>
    <xf numFmtId="0" fontId="18" fillId="0" borderId="0" xfId="1" applyFont="1"/>
    <xf numFmtId="1" fontId="18" fillId="0" borderId="0" xfId="1" applyNumberFormat="1" applyFont="1" applyAlignment="1">
      <alignment horizontal="center"/>
    </xf>
    <xf numFmtId="1" fontId="18" fillId="0" borderId="0" xfId="1" applyNumberFormat="1" applyFont="1" applyAlignment="1">
      <alignment horizontal="center" vertical="center"/>
    </xf>
    <xf numFmtId="0" fontId="18" fillId="0" borderId="0" xfId="1" applyFont="1" applyAlignment="1">
      <alignment horizontal="center"/>
    </xf>
    <xf numFmtId="0" fontId="18" fillId="0" borderId="0" xfId="3" applyFont="1" applyAlignment="1">
      <alignment vertical="top"/>
    </xf>
    <xf numFmtId="0" fontId="18" fillId="0" borderId="0" xfId="3" applyFont="1" applyAlignment="1">
      <alignment vertical="top" wrapText="1"/>
    </xf>
    <xf numFmtId="0" fontId="19" fillId="0" borderId="0" xfId="3" applyFont="1" applyAlignment="1">
      <alignment horizontal="center" vertical="top"/>
    </xf>
    <xf numFmtId="0" fontId="18" fillId="0" borderId="0" xfId="3" applyFont="1" applyAlignment="1">
      <alignment horizontal="center" vertical="top"/>
    </xf>
    <xf numFmtId="0" fontId="16" fillId="0" borderId="0" xfId="1" applyFont="1" applyAlignment="1">
      <alignment horizontal="center" wrapText="1"/>
    </xf>
    <xf numFmtId="1" fontId="18" fillId="0" borderId="0" xfId="1" applyNumberFormat="1" applyFont="1" applyAlignment="1">
      <alignment horizontal="left" vertical="center"/>
    </xf>
    <xf numFmtId="0" fontId="17" fillId="0" borderId="0" xfId="2" applyFont="1"/>
    <xf numFmtId="0" fontId="16" fillId="0" borderId="0" xfId="2" applyFont="1"/>
    <xf numFmtId="1" fontId="18" fillId="0" borderId="0" xfId="2" applyNumberFormat="1" applyFont="1" applyAlignment="1">
      <alignment horizontal="right" vertical="center"/>
    </xf>
    <xf numFmtId="0" fontId="17" fillId="0" borderId="0" xfId="2" applyFont="1" applyAlignment="1">
      <alignment horizontal="right"/>
    </xf>
    <xf numFmtId="0" fontId="16" fillId="0" borderId="1" xfId="2" applyFont="1" applyBorder="1"/>
    <xf numFmtId="0" fontId="17" fillId="0" borderId="1" xfId="2" applyFont="1" applyBorder="1"/>
    <xf numFmtId="0" fontId="26" fillId="0" borderId="0" xfId="1" applyFont="1" applyAlignment="1">
      <alignment vertical="center"/>
    </xf>
    <xf numFmtId="164" fontId="19" fillId="0" borderId="0" xfId="4" applyNumberFormat="1" applyFont="1" applyAlignment="1">
      <alignment horizontal="center" vertical="center"/>
    </xf>
    <xf numFmtId="0" fontId="19" fillId="0" borderId="0" xfId="4" applyFont="1"/>
    <xf numFmtId="0" fontId="18" fillId="0" borderId="0" xfId="4" applyFont="1"/>
    <xf numFmtId="0" fontId="27" fillId="0" borderId="0" xfId="1" applyFont="1" applyAlignment="1">
      <alignment vertical="center"/>
    </xf>
    <xf numFmtId="164" fontId="18" fillId="0" borderId="0" xfId="4" applyNumberFormat="1" applyFont="1" applyAlignment="1">
      <alignment horizontal="center" vertical="center"/>
    </xf>
    <xf numFmtId="1" fontId="18" fillId="0" borderId="0" xfId="4" applyNumberFormat="1" applyFont="1" applyAlignment="1">
      <alignment horizontal="center" vertical="center"/>
    </xf>
    <xf numFmtId="0" fontId="18" fillId="0" borderId="0" xfId="4" applyFont="1" applyAlignment="1">
      <alignment horizontal="left"/>
    </xf>
    <xf numFmtId="164" fontId="18" fillId="0" borderId="0" xfId="4" applyNumberFormat="1" applyFont="1" applyAlignment="1">
      <alignment horizontal="center"/>
    </xf>
    <xf numFmtId="0" fontId="28" fillId="0" borderId="0" xfId="4" applyFont="1"/>
    <xf numFmtId="0" fontId="18" fillId="0" borderId="0" xfId="4" applyFont="1" applyAlignment="1">
      <alignment horizontal="center"/>
    </xf>
    <xf numFmtId="0" fontId="18" fillId="0" borderId="0" xfId="4" applyFont="1" applyAlignment="1">
      <alignment wrapText="1"/>
    </xf>
    <xf numFmtId="0" fontId="8" fillId="0" borderId="0" xfId="4" applyFont="1" applyAlignment="1">
      <alignment horizontal="center" vertical="center"/>
    </xf>
    <xf numFmtId="1" fontId="18" fillId="0" borderId="0" xfId="4" applyNumberFormat="1" applyFont="1" applyAlignment="1">
      <alignment horizontal="left" vertical="center"/>
    </xf>
    <xf numFmtId="0" fontId="11" fillId="0" borderId="1" xfId="4" applyFont="1" applyBorder="1" applyAlignment="1">
      <alignment horizontal="center"/>
    </xf>
    <xf numFmtId="0" fontId="8" fillId="0" borderId="1" xfId="4" applyFont="1" applyBorder="1" applyAlignment="1">
      <alignment horizontal="center"/>
    </xf>
    <xf numFmtId="1" fontId="8" fillId="0" borderId="0" xfId="4" applyNumberFormat="1" applyFont="1" applyAlignment="1">
      <alignment horizontal="left" vertical="center"/>
    </xf>
    <xf numFmtId="0" fontId="11" fillId="0" borderId="0" xfId="4" applyFont="1" applyAlignment="1">
      <alignment horizontal="left"/>
    </xf>
    <xf numFmtId="0" fontId="8" fillId="0" borderId="0" xfId="3" applyFont="1" applyBorder="1"/>
    <xf numFmtId="0" fontId="8" fillId="0" borderId="0" xfId="3" applyFont="1" applyBorder="1" applyAlignment="1">
      <alignment horizontal="left"/>
    </xf>
    <xf numFmtId="1" fontId="18" fillId="0" borderId="0" xfId="4" applyNumberFormat="1" applyFont="1"/>
    <xf numFmtId="0" fontId="18" fillId="0" borderId="0" xfId="4" applyFont="1" applyAlignment="1">
      <alignment horizontal="center" wrapText="1"/>
    </xf>
    <xf numFmtId="0" fontId="29" fillId="0" borderId="0" xfId="4" applyFont="1" applyAlignment="1">
      <alignment horizontal="center" wrapText="1"/>
    </xf>
    <xf numFmtId="1" fontId="18" fillId="0" borderId="0" xfId="4" applyNumberFormat="1" applyFont="1" applyAlignment="1">
      <alignment horizontal="center"/>
    </xf>
    <xf numFmtId="1" fontId="29" fillId="0" borderId="0" xfId="4" applyNumberFormat="1" applyFont="1" applyAlignment="1">
      <alignment horizontal="center"/>
    </xf>
    <xf numFmtId="0" fontId="18" fillId="0" borderId="0" xfId="4" applyFont="1" applyAlignment="1"/>
    <xf numFmtId="0" fontId="11" fillId="0" borderId="0" xfId="0" applyFont="1" applyBorder="1"/>
    <xf numFmtId="0" fontId="8" fillId="0" borderId="0" xfId="0" applyFont="1" applyBorder="1"/>
    <xf numFmtId="0" fontId="18" fillId="0" borderId="0" xfId="0" applyFont="1"/>
    <xf numFmtId="0" fontId="19" fillId="0" borderId="0" xfId="0" applyFont="1"/>
    <xf numFmtId="164" fontId="19" fillId="0" borderId="0" xfId="0" applyNumberFormat="1" applyFont="1" applyAlignment="1">
      <alignment horizontal="center" vertical="center"/>
    </xf>
    <xf numFmtId="1" fontId="18" fillId="0" borderId="0" xfId="0" applyNumberFormat="1" applyFont="1" applyAlignment="1">
      <alignment horizontal="center" vertical="center"/>
    </xf>
    <xf numFmtId="0" fontId="17" fillId="0" borderId="0" xfId="1" applyFont="1" applyFill="1"/>
    <xf numFmtId="0" fontId="17" fillId="0" borderId="0" xfId="1" applyFont="1" applyFill="1" applyAlignment="1">
      <alignment vertical="center"/>
    </xf>
    <xf numFmtId="0" fontId="18" fillId="0" borderId="0" xfId="0" applyFont="1" applyAlignment="1">
      <alignment wrapText="1"/>
    </xf>
    <xf numFmtId="1" fontId="18" fillId="0" borderId="0" xfId="0" applyNumberFormat="1" applyFont="1" applyAlignment="1">
      <alignment horizontal="center"/>
    </xf>
    <xf numFmtId="0" fontId="18" fillId="0" borderId="0" xfId="0" applyFont="1" applyAlignment="1">
      <alignment horizontal="center"/>
    </xf>
    <xf numFmtId="0" fontId="19" fillId="0" borderId="0" xfId="0" applyFont="1" applyAlignment="1">
      <alignment horizontal="center" wrapText="1"/>
    </xf>
    <xf numFmtId="164" fontId="19" fillId="0" borderId="0" xfId="0" applyNumberFormat="1" applyFont="1" applyAlignment="1">
      <alignment horizontal="center"/>
    </xf>
    <xf numFmtId="164" fontId="18" fillId="0" borderId="0" xfId="0" applyNumberFormat="1" applyFont="1" applyAlignment="1">
      <alignment horizontal="center"/>
    </xf>
    <xf numFmtId="164" fontId="8" fillId="0" borderId="0" xfId="0" applyNumberFormat="1" applyFont="1" applyBorder="1" applyAlignment="1">
      <alignment horizontal="center"/>
    </xf>
    <xf numFmtId="164" fontId="11" fillId="0" borderId="0" xfId="0" applyNumberFormat="1" applyFont="1" applyBorder="1" applyAlignment="1">
      <alignment horizontal="center"/>
    </xf>
    <xf numFmtId="0" fontId="16" fillId="0" borderId="0" xfId="0" applyFont="1" applyAlignment="1">
      <alignment horizontal="center" vertical="center"/>
    </xf>
    <xf numFmtId="0" fontId="17" fillId="0" borderId="0" xfId="0" applyFont="1" applyAlignment="1">
      <alignment vertical="center"/>
    </xf>
    <xf numFmtId="1" fontId="18" fillId="3" borderId="0" xfId="0" applyNumberFormat="1" applyFont="1" applyFill="1" applyAlignment="1">
      <alignment horizontal="left" vertical="center"/>
    </xf>
    <xf numFmtId="1" fontId="18" fillId="11" borderId="0" xfId="0" applyNumberFormat="1" applyFont="1" applyFill="1" applyAlignment="1">
      <alignment horizontal="left" vertical="center"/>
    </xf>
    <xf numFmtId="0" fontId="17" fillId="0" borderId="0" xfId="0" applyFont="1" applyAlignment="1">
      <alignment horizontal="center" vertical="center"/>
    </xf>
    <xf numFmtId="0" fontId="19" fillId="0" borderId="0" xfId="0" applyFont="1" applyAlignment="1">
      <alignment horizontal="center"/>
    </xf>
    <xf numFmtId="164" fontId="18" fillId="0" borderId="0" xfId="0" applyNumberFormat="1" applyFont="1" applyAlignment="1">
      <alignment horizontal="center" vertical="center"/>
    </xf>
    <xf numFmtId="0" fontId="10" fillId="0" borderId="0" xfId="0" applyFont="1" applyFill="1" applyAlignment="1">
      <alignment horizontal="left" vertical="top"/>
    </xf>
    <xf numFmtId="0" fontId="9" fillId="0" borderId="0" xfId="0" applyFont="1" applyAlignment="1">
      <alignment horizontal="center" vertical="top"/>
    </xf>
    <xf numFmtId="0" fontId="10" fillId="0" borderId="0" xfId="0" applyFont="1" applyBorder="1"/>
    <xf numFmtId="0" fontId="10" fillId="0" borderId="0" xfId="0" applyFont="1" applyFill="1" applyBorder="1"/>
    <xf numFmtId="0" fontId="9" fillId="0" borderId="0" xfId="0" applyFont="1" applyFill="1" applyBorder="1"/>
    <xf numFmtId="0" fontId="18" fillId="0" borderId="0" xfId="0" applyFont="1" applyFill="1"/>
    <xf numFmtId="1" fontId="18" fillId="0" borderId="0" xfId="0" applyNumberFormat="1" applyFont="1" applyFill="1" applyAlignment="1">
      <alignment horizontal="center" vertical="center"/>
    </xf>
    <xf numFmtId="0" fontId="18" fillId="0" borderId="0" xfId="0" applyFont="1" applyFill="1" applyBorder="1"/>
    <xf numFmtId="1" fontId="18" fillId="0" borderId="0" xfId="0" applyNumberFormat="1" applyFont="1" applyFill="1" applyBorder="1" applyAlignment="1">
      <alignment horizontal="center" vertical="center"/>
    </xf>
    <xf numFmtId="0" fontId="19" fillId="0" borderId="0" xfId="0" applyFont="1" applyAlignment="1">
      <alignment horizontal="center" vertical="top"/>
    </xf>
    <xf numFmtId="0" fontId="18" fillId="0" borderId="0" xfId="0" applyFont="1" applyFill="1" applyAlignment="1">
      <alignment horizontal="left" vertical="top" wrapText="1"/>
    </xf>
    <xf numFmtId="1" fontId="18" fillId="0" borderId="0" xfId="0" applyNumberFormat="1" applyFont="1" applyFill="1" applyAlignment="1">
      <alignment horizontal="center" vertical="top"/>
    </xf>
    <xf numFmtId="0" fontId="18" fillId="0" borderId="0" xfId="0" applyFont="1" applyFill="1" applyAlignment="1">
      <alignment horizontal="left" vertical="top"/>
    </xf>
    <xf numFmtId="0" fontId="18" fillId="0" borderId="0" xfId="0" applyFont="1" applyAlignment="1">
      <alignment horizontal="left" vertical="top"/>
    </xf>
    <xf numFmtId="0" fontId="28" fillId="0" borderId="0" xfId="0" applyFont="1"/>
    <xf numFmtId="0" fontId="26" fillId="0" borderId="0" xfId="0" applyFont="1" applyAlignment="1">
      <alignment vertical="center"/>
    </xf>
    <xf numFmtId="0" fontId="27" fillId="0" borderId="0" xfId="0" applyFont="1" applyAlignment="1">
      <alignment vertical="center"/>
    </xf>
    <xf numFmtId="0" fontId="19" fillId="0" borderId="0" xfId="0" applyFont="1" applyBorder="1"/>
    <xf numFmtId="0" fontId="18" fillId="0" borderId="0" xfId="0" applyFont="1" applyBorder="1"/>
    <xf numFmtId="0" fontId="19" fillId="0" borderId="0" xfId="4" applyFont="1" applyBorder="1"/>
    <xf numFmtId="0" fontId="18" fillId="0" borderId="0" xfId="4" applyFont="1" applyBorder="1" applyAlignment="1">
      <alignment horizontal="left"/>
    </xf>
    <xf numFmtId="0" fontId="18" fillId="0" borderId="0" xfId="4" applyFont="1" applyBorder="1"/>
    <xf numFmtId="164" fontId="18" fillId="0" borderId="0" xfId="4" applyNumberFormat="1" applyFont="1" applyBorder="1" applyAlignment="1">
      <alignment horizontal="left" vertical="center"/>
    </xf>
    <xf numFmtId="0" fontId="27" fillId="0" borderId="0" xfId="1" applyFont="1" applyFill="1" applyAlignment="1">
      <alignment vertical="center"/>
    </xf>
    <xf numFmtId="0" fontId="27" fillId="0" borderId="0" xfId="0" applyFont="1" applyFill="1" applyAlignment="1">
      <alignment vertical="center"/>
    </xf>
    <xf numFmtId="0" fontId="25" fillId="0" borderId="0" xfId="1" applyFont="1" applyBorder="1" applyAlignment="1">
      <alignment vertical="center"/>
    </xf>
    <xf numFmtId="0" fontId="19" fillId="0" borderId="0" xfId="3" applyFont="1"/>
    <xf numFmtId="164" fontId="19" fillId="0" borderId="0" xfId="3" applyNumberFormat="1" applyFont="1" applyAlignment="1">
      <alignment horizontal="center" vertical="center"/>
    </xf>
    <xf numFmtId="164" fontId="19" fillId="0" borderId="0" xfId="3" applyNumberFormat="1" applyFont="1" applyAlignment="1">
      <alignment horizontal="left" vertical="center"/>
    </xf>
    <xf numFmtId="0" fontId="18" fillId="0" borderId="0" xfId="3" applyFont="1"/>
    <xf numFmtId="0" fontId="18" fillId="0" borderId="0" xfId="3" applyFont="1" applyAlignment="1">
      <alignment horizontal="left"/>
    </xf>
    <xf numFmtId="0" fontId="18" fillId="0" borderId="0" xfId="3" applyFont="1" applyBorder="1"/>
    <xf numFmtId="0" fontId="18" fillId="0" borderId="0" xfId="3" applyFont="1" applyBorder="1" applyAlignment="1">
      <alignment horizontal="left"/>
    </xf>
    <xf numFmtId="164" fontId="19" fillId="0" borderId="0" xfId="4" applyNumberFormat="1" applyFont="1" applyAlignment="1">
      <alignment horizontal="left" vertical="center"/>
    </xf>
    <xf numFmtId="0" fontId="18" fillId="0" borderId="0" xfId="4" applyFont="1" applyFill="1"/>
    <xf numFmtId="0" fontId="18" fillId="0" borderId="0" xfId="3" applyFont="1" applyFill="1" applyAlignment="1">
      <alignment vertical="top"/>
    </xf>
    <xf numFmtId="0" fontId="5" fillId="0" borderId="0" xfId="1" applyFont="1" applyAlignment="1">
      <alignment horizontal="center"/>
    </xf>
    <xf numFmtId="0" fontId="16" fillId="0" borderId="0" xfId="1" applyFont="1" applyAlignment="1">
      <alignment horizontal="center" vertical="center"/>
    </xf>
    <xf numFmtId="1" fontId="17" fillId="0" borderId="0" xfId="1" applyNumberFormat="1" applyFont="1" applyAlignment="1">
      <alignment horizontal="center"/>
    </xf>
    <xf numFmtId="164" fontId="17" fillId="0" borderId="0" xfId="1" applyNumberFormat="1" applyFont="1" applyAlignment="1">
      <alignment horizontal="center"/>
    </xf>
    <xf numFmtId="1" fontId="5" fillId="0" borderId="0" xfId="1" applyNumberFormat="1" applyFont="1" applyAlignment="1">
      <alignment horizontal="center"/>
    </xf>
    <xf numFmtId="0" fontId="17" fillId="0" borderId="0" xfId="1" applyFont="1" applyAlignment="1">
      <alignment horizontal="center" vertical="center"/>
    </xf>
    <xf numFmtId="0" fontId="17" fillId="0" borderId="0" xfId="1" applyFont="1" applyAlignment="1">
      <alignment horizontal="center"/>
    </xf>
    <xf numFmtId="0" fontId="19" fillId="0" borderId="0" xfId="3" applyFont="1" applyAlignment="1">
      <alignment horizontal="left" vertical="top"/>
    </xf>
    <xf numFmtId="0" fontId="8" fillId="0" borderId="0" xfId="3" applyFont="1" applyAlignment="1">
      <alignment horizontal="center" vertical="top"/>
    </xf>
    <xf numFmtId="1" fontId="18" fillId="0" borderId="0" xfId="3" applyNumberFormat="1" applyFont="1" applyAlignment="1">
      <alignment horizontal="center" vertical="top"/>
    </xf>
    <xf numFmtId="0" fontId="19" fillId="0" borderId="0" xfId="4" applyFont="1" applyAlignment="1">
      <alignment horizontal="left" vertical="center"/>
    </xf>
    <xf numFmtId="1" fontId="17" fillId="0" borderId="1" xfId="2" applyNumberFormat="1" applyFont="1" applyBorder="1"/>
    <xf numFmtId="1" fontId="18" fillId="0" borderId="0" xfId="3" applyNumberFormat="1" applyFont="1" applyAlignment="1">
      <alignment horizontal="center"/>
    </xf>
    <xf numFmtId="1" fontId="18" fillId="0" borderId="0" xfId="3" applyNumberFormat="1" applyFont="1" applyAlignment="1">
      <alignment horizontal="center" vertical="center"/>
    </xf>
    <xf numFmtId="1" fontId="18" fillId="0" borderId="0" xfId="3" applyNumberFormat="1" applyFont="1" applyBorder="1" applyAlignment="1">
      <alignment horizontal="center" vertical="center"/>
    </xf>
    <xf numFmtId="0" fontId="33" fillId="0" borderId="0" xfId="1" applyFont="1" applyAlignment="1">
      <alignment vertical="center"/>
    </xf>
    <xf numFmtId="0" fontId="16" fillId="0" borderId="0" xfId="0" applyFont="1" applyAlignment="1">
      <alignment horizontal="left" vertical="center"/>
    </xf>
    <xf numFmtId="0" fontId="19" fillId="0" borderId="0" xfId="0" applyFont="1" applyFill="1" applyAlignment="1">
      <alignment horizontal="left" vertical="top" wrapText="1"/>
    </xf>
    <xf numFmtId="164" fontId="18" fillId="0" borderId="0" xfId="0" applyNumberFormat="1" applyFont="1"/>
    <xf numFmtId="0" fontId="19" fillId="0" borderId="0" xfId="0" applyFont="1" applyAlignment="1">
      <alignment horizontal="center" vertical="center"/>
    </xf>
    <xf numFmtId="0" fontId="18" fillId="0" borderId="0" xfId="0" applyFont="1" applyAlignment="1">
      <alignment horizontal="center" vertical="center"/>
    </xf>
    <xf numFmtId="0" fontId="18" fillId="0" borderId="0" xfId="0" applyFont="1" applyAlignment="1">
      <alignment vertical="center"/>
    </xf>
    <xf numFmtId="0" fontId="18" fillId="0" borderId="0" xfId="0" applyFont="1" applyAlignment="1">
      <alignment horizontal="left"/>
    </xf>
    <xf numFmtId="0" fontId="19" fillId="0" borderId="0" xfId="4" applyFont="1" applyAlignment="1">
      <alignment horizontal="center" wrapText="1"/>
    </xf>
    <xf numFmtId="0" fontId="19" fillId="2" borderId="0" xfId="4" applyFont="1" applyFill="1" applyAlignment="1">
      <alignment horizontal="center" wrapText="1"/>
    </xf>
    <xf numFmtId="0" fontId="19" fillId="3" borderId="0" xfId="4" applyFont="1" applyFill="1" applyAlignment="1">
      <alignment horizontal="center" wrapText="1"/>
    </xf>
    <xf numFmtId="0" fontId="19" fillId="4" borderId="0" xfId="4" applyFont="1" applyFill="1" applyAlignment="1">
      <alignment horizontal="center" wrapText="1"/>
    </xf>
    <xf numFmtId="0" fontId="19" fillId="5" borderId="0" xfId="4" applyFont="1" applyFill="1" applyAlignment="1">
      <alignment horizontal="center" wrapText="1"/>
    </xf>
    <xf numFmtId="0" fontId="19" fillId="6" borderId="0" xfId="4" applyFont="1" applyFill="1" applyAlignment="1">
      <alignment horizontal="center" wrapText="1"/>
    </xf>
    <xf numFmtId="0" fontId="19" fillId="7" borderId="0" xfId="4" applyFont="1" applyFill="1" applyAlignment="1">
      <alignment horizontal="center" wrapText="1"/>
    </xf>
    <xf numFmtId="0" fontId="19" fillId="8" borderId="0" xfId="4" applyFont="1" applyFill="1" applyAlignment="1">
      <alignment horizontal="center" wrapText="1"/>
    </xf>
    <xf numFmtId="0" fontId="19" fillId="9" borderId="0" xfId="4" applyFont="1" applyFill="1" applyAlignment="1">
      <alignment horizontal="center" wrapText="1"/>
    </xf>
    <xf numFmtId="0" fontId="19" fillId="10" borderId="0" xfId="4" applyFont="1" applyFill="1" applyAlignment="1">
      <alignment horizontal="center" wrapText="1"/>
    </xf>
    <xf numFmtId="1" fontId="19" fillId="0" borderId="0" xfId="3" applyNumberFormat="1" applyFont="1" applyAlignment="1">
      <alignment horizontal="center" wrapText="1"/>
    </xf>
    <xf numFmtId="0" fontId="19" fillId="0" borderId="0" xfId="3" applyFont="1" applyAlignment="1">
      <alignment horizontal="center" wrapText="1"/>
    </xf>
    <xf numFmtId="1" fontId="18" fillId="0" borderId="0" xfId="3" applyNumberFormat="1" applyFont="1"/>
    <xf numFmtId="0" fontId="16" fillId="0" borderId="0" xfId="5" applyFont="1" applyBorder="1"/>
    <xf numFmtId="0" fontId="16" fillId="0" borderId="0" xfId="6" applyFont="1" applyBorder="1"/>
    <xf numFmtId="0" fontId="19" fillId="0" borderId="0" xfId="6" applyFont="1" applyBorder="1"/>
    <xf numFmtId="0" fontId="19" fillId="0" borderId="0" xfId="7" applyFont="1" applyBorder="1"/>
    <xf numFmtId="0" fontId="9" fillId="0" borderId="0" xfId="0" applyFont="1" applyBorder="1" applyAlignment="1">
      <alignment horizontal="center" vertical="center" wrapText="1"/>
    </xf>
    <xf numFmtId="0" fontId="17" fillId="0" borderId="0" xfId="6" applyFont="1" applyBorder="1"/>
    <xf numFmtId="0" fontId="17" fillId="0" borderId="0" xfId="5" applyFont="1" applyBorder="1"/>
    <xf numFmtId="0" fontId="18" fillId="0" borderId="0" xfId="6" applyFont="1" applyBorder="1"/>
    <xf numFmtId="0" fontId="20" fillId="0" borderId="0" xfId="6" applyFont="1" applyBorder="1" applyAlignment="1">
      <alignment wrapText="1"/>
    </xf>
    <xf numFmtId="0" fontId="13" fillId="0" borderId="0" xfId="6" applyFont="1" applyBorder="1" applyAlignment="1">
      <alignment wrapText="1"/>
    </xf>
    <xf numFmtId="0" fontId="13" fillId="0" borderId="0" xfId="7" applyFont="1" applyBorder="1" applyAlignment="1">
      <alignment wrapText="1"/>
    </xf>
    <xf numFmtId="1" fontId="20" fillId="0" borderId="0" xfId="6" applyNumberFormat="1" applyFont="1" applyBorder="1" applyAlignment="1">
      <alignment wrapText="1"/>
    </xf>
    <xf numFmtId="0" fontId="10" fillId="0" borderId="0" xfId="0" applyFont="1" applyBorder="1" applyAlignment="1">
      <alignment horizontal="left" vertical="center" wrapText="1"/>
    </xf>
    <xf numFmtId="0" fontId="17" fillId="0" borderId="0" xfId="6" applyFont="1" applyBorder="1" applyAlignment="1">
      <alignment vertical="top"/>
    </xf>
    <xf numFmtId="0" fontId="18" fillId="0" borderId="0" xfId="7" applyFont="1" applyBorder="1"/>
    <xf numFmtId="1" fontId="17" fillId="0" borderId="0" xfId="6" applyNumberFormat="1" applyFont="1" applyBorder="1"/>
    <xf numFmtId="0" fontId="10" fillId="0" borderId="0" xfId="0" applyFont="1" applyBorder="1" applyAlignment="1">
      <alignment horizontal="left" vertical="top"/>
    </xf>
    <xf numFmtId="0" fontId="10" fillId="0" borderId="0" xfId="0" applyFont="1" applyBorder="1" applyAlignment="1">
      <alignment horizontal="left" vertical="center"/>
    </xf>
    <xf numFmtId="0" fontId="21" fillId="0" borderId="0" xfId="6" applyFont="1" applyBorder="1"/>
    <xf numFmtId="1" fontId="18" fillId="0" borderId="0" xfId="6" applyNumberFormat="1" applyFont="1" applyBorder="1"/>
    <xf numFmtId="0" fontId="16" fillId="0" borderId="0" xfId="5" applyFont="1" applyAlignment="1">
      <alignment horizontal="center"/>
    </xf>
    <xf numFmtId="0" fontId="16" fillId="0" borderId="0" xfId="5" applyFont="1" applyBorder="1" applyAlignment="1">
      <alignment horizontal="center"/>
    </xf>
    <xf numFmtId="0" fontId="17" fillId="0" borderId="0" xfId="6" applyFont="1" applyBorder="1" applyAlignment="1">
      <alignment horizontal="center"/>
    </xf>
    <xf numFmtId="0" fontId="18" fillId="0" borderId="0" xfId="6" applyFont="1" applyBorder="1" applyAlignment="1">
      <alignment horizontal="center"/>
    </xf>
    <xf numFmtId="0" fontId="18" fillId="0" borderId="0" xfId="7" applyFont="1" applyBorder="1" applyAlignment="1">
      <alignment horizontal="center"/>
    </xf>
    <xf numFmtId="1" fontId="17" fillId="0" borderId="0" xfId="6" applyNumberFormat="1" applyFont="1" applyBorder="1" applyAlignment="1">
      <alignment horizontal="center"/>
    </xf>
    <xf numFmtId="0" fontId="13" fillId="0" borderId="0" xfId="6" applyFont="1" applyBorder="1" applyAlignment="1">
      <alignment horizontal="center" wrapText="1"/>
    </xf>
    <xf numFmtId="0" fontId="13" fillId="0" borderId="0" xfId="7" applyFont="1" applyBorder="1" applyAlignment="1">
      <alignment horizontal="center" wrapText="1"/>
    </xf>
    <xf numFmtId="1" fontId="20" fillId="0" borderId="0" xfId="6" applyNumberFormat="1" applyFont="1" applyBorder="1" applyAlignment="1">
      <alignment horizontal="center" wrapText="1"/>
    </xf>
    <xf numFmtId="0" fontId="17" fillId="0" borderId="0" xfId="5" applyFont="1" applyBorder="1" applyAlignment="1">
      <alignment horizontal="center"/>
    </xf>
    <xf numFmtId="0" fontId="18" fillId="0" borderId="0" xfId="6" applyFont="1" applyAlignment="1">
      <alignment horizontal="center"/>
    </xf>
    <xf numFmtId="0" fontId="17" fillId="0" borderId="0" xfId="5" applyFont="1" applyAlignment="1">
      <alignment horizontal="center"/>
    </xf>
    <xf numFmtId="0" fontId="16" fillId="0" borderId="0" xfId="5" applyFont="1" applyAlignment="1">
      <alignment horizontal="left"/>
    </xf>
    <xf numFmtId="0" fontId="16" fillId="0" borderId="0" xfId="5" applyFont="1" applyBorder="1" applyAlignment="1">
      <alignment horizontal="left"/>
    </xf>
    <xf numFmtId="0" fontId="17" fillId="0" borderId="0" xfId="5" applyFont="1" applyBorder="1" applyAlignment="1">
      <alignment horizontal="left"/>
    </xf>
    <xf numFmtId="0" fontId="17" fillId="0" borderId="0" xfId="6" applyFont="1" applyBorder="1" applyAlignment="1">
      <alignment horizontal="left"/>
    </xf>
    <xf numFmtId="0" fontId="18" fillId="0" borderId="0" xfId="6" applyFont="1" applyAlignment="1">
      <alignment horizontal="left"/>
    </xf>
    <xf numFmtId="0" fontId="17" fillId="0" borderId="0" xfId="6" applyFont="1" applyAlignment="1">
      <alignment horizontal="left"/>
    </xf>
    <xf numFmtId="0" fontId="17" fillId="0" borderId="0" xfId="5" applyFont="1" applyAlignment="1">
      <alignment horizontal="left"/>
    </xf>
    <xf numFmtId="0" fontId="18" fillId="0" borderId="0" xfId="0" applyFont="1" applyBorder="1" applyAlignment="1">
      <alignment horizontal="left" vertical="center" wrapText="1"/>
    </xf>
    <xf numFmtId="164" fontId="19" fillId="0" borderId="0" xfId="4" applyNumberFormat="1" applyFont="1" applyAlignment="1">
      <alignment horizontal="center" wrapText="1"/>
    </xf>
    <xf numFmtId="0" fontId="34" fillId="0" borderId="0" xfId="0" applyFont="1" applyAlignment="1">
      <alignment vertical="center" wrapText="1"/>
    </xf>
    <xf numFmtId="0" fontId="0" fillId="0" borderId="0" xfId="0" applyAlignment="1">
      <alignment wrapText="1"/>
    </xf>
    <xf numFmtId="0" fontId="13" fillId="0" borderId="0" xfId="0" applyFont="1" applyAlignment="1">
      <alignment vertical="center" wrapText="1"/>
    </xf>
    <xf numFmtId="0" fontId="18" fillId="0" borderId="0" xfId="0" applyFont="1" applyAlignment="1">
      <alignment vertical="center" wrapText="1"/>
    </xf>
    <xf numFmtId="0" fontId="18" fillId="0" borderId="0" xfId="3" applyFont="1" applyFill="1"/>
    <xf numFmtId="0" fontId="19" fillId="0" borderId="0" xfId="4" applyFont="1" applyAlignment="1">
      <alignment horizontal="center" wrapText="1"/>
    </xf>
  </cellXfs>
  <cellStyles count="10">
    <cellStyle name="Normal" xfId="0" builtinId="0"/>
    <cellStyle name="Normal 19" xfId="4" xr:uid="{64F32671-A619-4D92-8BB0-2CFA352549FC}"/>
    <cellStyle name="Normal 2" xfId="1" xr:uid="{DF6FD07C-488F-4F4B-AD50-59E7F1AD8794}"/>
    <cellStyle name="Normal 2 2" xfId="2" xr:uid="{76FEFBC9-FFFF-4C66-B759-6D8A35EB0DB0}"/>
    <cellStyle name="Normal 2 2 3" xfId="6" xr:uid="{9D208A46-FE00-47EC-8F84-A1666F7F01B2}"/>
    <cellStyle name="Normal 3" xfId="3" xr:uid="{DD894767-122B-45E7-AD4E-410103B767FF}"/>
    <cellStyle name="Normal 4" xfId="7" xr:uid="{D202FC3E-8429-48F8-B314-A29D4C39C7A8}"/>
    <cellStyle name="Normal 4 2 2" xfId="9" xr:uid="{E29B0671-5954-402F-800B-FCE7839CEF36}"/>
    <cellStyle name="Normal 5 3" xfId="8" xr:uid="{529E8FC5-5261-4C2F-8051-EAB7F1BF69F7}"/>
    <cellStyle name="Normal 7 3" xfId="5" xr:uid="{DDA68B32-B1BC-4D35-B593-E7AC2A781D16}"/>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0.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1.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2.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3.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4.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5.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6.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17.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21.xml"/><Relationship Id="rId1" Type="http://schemas.microsoft.com/office/2011/relationships/chartStyle" Target="style21.xml"/></Relationships>
</file>

<file path=xl/charts/_rels/chart19.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0.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1.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25.xml"/><Relationship Id="rId1" Type="http://schemas.microsoft.com/office/2011/relationships/chartStyle" Target="style25.xml"/></Relationships>
</file>

<file path=xl/charts/_rels/chart23.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4.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5.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6.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27.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28.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29.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30.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1.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2.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35.xml"/><Relationship Id="rId1" Type="http://schemas.microsoft.com/office/2011/relationships/chartStyle" Target="style35.xml"/></Relationships>
</file>

<file path=xl/charts/_rels/chart33.xml.rels><?xml version="1.0" encoding="UTF-8" standalone="yes"?>
<Relationships xmlns="http://schemas.openxmlformats.org/package/2006/relationships"><Relationship Id="rId3" Type="http://schemas.openxmlformats.org/officeDocument/2006/relationships/chartUserShapes" Target="../drawings/drawing32.xml"/><Relationship Id="rId2" Type="http://schemas.microsoft.com/office/2011/relationships/chartColorStyle" Target="colors36.xml"/><Relationship Id="rId1" Type="http://schemas.microsoft.com/office/2011/relationships/chartStyle" Target="style36.xml"/></Relationships>
</file>

<file path=xl/charts/_rels/chart34.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5.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36.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37.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38.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39.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40.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1.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5.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6.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10.xml"/><Relationship Id="rId1" Type="http://schemas.microsoft.com/office/2011/relationships/chartStyle" Target="style10.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11.xml"/><Relationship Id="rId1" Type="http://schemas.microsoft.com/office/2011/relationships/chartStyle" Target="style11.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12.xml"/><Relationship Id="rId1" Type="http://schemas.microsoft.com/office/2011/relationships/chartStyle" Target="style12.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4.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846055443876782"/>
          <c:y val="2.200342634994893E-2"/>
          <c:w val="0.70417822229215254"/>
          <c:h val="0.83957467136691599"/>
        </c:manualLayout>
      </c:layout>
      <c:barChart>
        <c:barDir val="bar"/>
        <c:grouping val="clustered"/>
        <c:varyColors val="0"/>
        <c:ser>
          <c:idx val="0"/>
          <c:order val="0"/>
          <c:spPr>
            <a:solidFill>
              <a:schemeClr val="accent6">
                <a:lumMod val="40000"/>
                <a:lumOff val="60000"/>
              </a:schemeClr>
            </a:solidFill>
            <a:ln>
              <a:noFill/>
            </a:ln>
            <a:effectLst/>
          </c:spPr>
          <c:invertIfNegative val="0"/>
          <c:dPt>
            <c:idx val="0"/>
            <c:invertIfNegative val="0"/>
            <c:bubble3D val="0"/>
            <c:spPr>
              <a:solidFill>
                <a:schemeClr val="accent6"/>
              </a:solidFill>
              <a:ln>
                <a:noFill/>
              </a:ln>
              <a:effectLst/>
            </c:spPr>
            <c:extLst>
              <c:ext xmlns:c16="http://schemas.microsoft.com/office/drawing/2014/chart" uri="{C3380CC4-5D6E-409C-BE32-E72D297353CC}">
                <c16:uniqueId val="{0000000E-0000-4E88-BB02-3ECA911C2A6B}"/>
              </c:ext>
            </c:extLst>
          </c:dPt>
          <c:dPt>
            <c:idx val="1"/>
            <c:invertIfNegative val="0"/>
            <c:bubble3D val="0"/>
            <c:spPr>
              <a:solidFill>
                <a:schemeClr val="accent6"/>
              </a:solidFill>
              <a:ln>
                <a:noFill/>
              </a:ln>
              <a:effectLst/>
            </c:spPr>
            <c:extLst>
              <c:ext xmlns:c16="http://schemas.microsoft.com/office/drawing/2014/chart" uri="{C3380CC4-5D6E-409C-BE32-E72D297353CC}">
                <c16:uniqueId val="{00000001-C1A2-4C76-B199-3B2AD6FBA56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F-0000-4E88-BB02-3ECA911C2A6B}"/>
              </c:ext>
            </c:extLst>
          </c:dPt>
          <c:dPt>
            <c:idx val="3"/>
            <c:invertIfNegative val="0"/>
            <c:bubble3D val="0"/>
            <c:spPr>
              <a:solidFill>
                <a:schemeClr val="accent6">
                  <a:lumMod val="40000"/>
                  <a:lumOff val="60000"/>
                </a:schemeClr>
              </a:solidFill>
              <a:ln>
                <a:noFill/>
              </a:ln>
              <a:effectLst/>
            </c:spPr>
            <c:extLst>
              <c:ext xmlns:c16="http://schemas.microsoft.com/office/drawing/2014/chart" uri="{C3380CC4-5D6E-409C-BE32-E72D297353CC}">
                <c16:uniqueId val="{00000003-C1A2-4C76-B199-3B2AD6FBA561}"/>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5-C1A2-4C76-B199-3B2AD6FBA561}"/>
              </c:ext>
            </c:extLst>
          </c:dPt>
          <c:dPt>
            <c:idx val="6"/>
            <c:invertIfNegative val="0"/>
            <c:bubble3D val="0"/>
            <c:spPr>
              <a:solidFill>
                <a:schemeClr val="accent6"/>
              </a:solidFill>
              <a:ln>
                <a:noFill/>
              </a:ln>
              <a:effectLst/>
            </c:spPr>
            <c:extLst>
              <c:ext xmlns:c16="http://schemas.microsoft.com/office/drawing/2014/chart" uri="{C3380CC4-5D6E-409C-BE32-E72D297353CC}">
                <c16:uniqueId val="{00000007-C1A2-4C76-B199-3B2AD6FBA561}"/>
              </c:ext>
            </c:extLst>
          </c:dPt>
          <c:dPt>
            <c:idx val="7"/>
            <c:invertIfNegative val="0"/>
            <c:bubble3D val="0"/>
            <c:spPr>
              <a:solidFill>
                <a:schemeClr val="accent6"/>
              </a:solidFill>
              <a:ln>
                <a:noFill/>
              </a:ln>
              <a:effectLst/>
            </c:spPr>
            <c:extLst>
              <c:ext xmlns:c16="http://schemas.microsoft.com/office/drawing/2014/chart" uri="{C3380CC4-5D6E-409C-BE32-E72D297353CC}">
                <c16:uniqueId val="{00000009-C1A2-4C76-B199-3B2AD6FBA561}"/>
              </c:ext>
            </c:extLst>
          </c:dPt>
          <c:dPt>
            <c:idx val="10"/>
            <c:invertIfNegative val="0"/>
            <c:bubble3D val="0"/>
            <c:spPr>
              <a:solidFill>
                <a:schemeClr val="accent6"/>
              </a:solidFill>
              <a:ln>
                <a:noFill/>
              </a:ln>
              <a:effectLst/>
            </c:spPr>
            <c:extLst>
              <c:ext xmlns:c16="http://schemas.microsoft.com/office/drawing/2014/chart" uri="{C3380CC4-5D6E-409C-BE32-E72D297353CC}">
                <c16:uniqueId val="{0000000B-C1A2-4C76-B199-3B2AD6FBA561}"/>
              </c:ext>
            </c:extLst>
          </c:dPt>
          <c:dPt>
            <c:idx val="12"/>
            <c:invertIfNegative val="0"/>
            <c:bubble3D val="0"/>
            <c:spPr>
              <a:solidFill>
                <a:schemeClr val="accent6"/>
              </a:solidFill>
              <a:ln>
                <a:noFill/>
              </a:ln>
              <a:effectLst/>
            </c:spPr>
            <c:extLst>
              <c:ext xmlns:c16="http://schemas.microsoft.com/office/drawing/2014/chart" uri="{C3380CC4-5D6E-409C-BE32-E72D297353CC}">
                <c16:uniqueId val="{0000000D-C1A2-4C76-B199-3B2AD6FBA561}"/>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'Fig39'!$A$28:$A$41</c:f>
              <c:strCache>
                <c:ptCount val="14"/>
                <c:pt idx="0">
                  <c:v>Japan (2021)</c:v>
                </c:pt>
                <c:pt idx="1">
                  <c:v>Japan (2021)</c:v>
                </c:pt>
                <c:pt idx="2">
                  <c:v>Japan (2021)</c:v>
                </c:pt>
                <c:pt idx="3">
                  <c:v>United Kingdom (2019)</c:v>
                </c:pt>
                <c:pt idx="4">
                  <c:v>United Kingdom (2019)</c:v>
                </c:pt>
                <c:pt idx="5">
                  <c:v>United States of America (2023)</c:v>
                </c:pt>
                <c:pt idx="6">
                  <c:v>United States of America (2023)</c:v>
                </c:pt>
                <c:pt idx="7">
                  <c:v>United States of America (2023)</c:v>
                </c:pt>
                <c:pt idx="8">
                  <c:v>Lao PDR (2020)</c:v>
                </c:pt>
                <c:pt idx="9">
                  <c:v>Lao PDR (2020)</c:v>
                </c:pt>
                <c:pt idx="10">
                  <c:v>Bhutan (2018)</c:v>
                </c:pt>
                <c:pt idx="11">
                  <c:v>Bangladesh (2022)</c:v>
                </c:pt>
                <c:pt idx="12">
                  <c:v>Ethiopia (2017a)</c:v>
                </c:pt>
                <c:pt idx="13">
                  <c:v>Uganda (2019)</c:v>
                </c:pt>
              </c:strCache>
            </c:strRef>
          </c:cat>
          <c:val>
            <c:numRef>
              <c:f>'Fig39'!$C$28:$C$41</c:f>
              <c:numCache>
                <c:formatCode>General</c:formatCode>
                <c:ptCount val="14"/>
                <c:pt idx="0">
                  <c:v>95</c:v>
                </c:pt>
                <c:pt idx="1">
                  <c:v>93</c:v>
                </c:pt>
                <c:pt idx="2">
                  <c:v>85</c:v>
                </c:pt>
                <c:pt idx="3">
                  <c:v>85</c:v>
                </c:pt>
                <c:pt idx="4">
                  <c:v>62</c:v>
                </c:pt>
                <c:pt idx="5">
                  <c:v>82</c:v>
                </c:pt>
                <c:pt idx="6">
                  <c:v>77</c:v>
                </c:pt>
                <c:pt idx="7">
                  <c:v>60</c:v>
                </c:pt>
                <c:pt idx="8">
                  <c:v>81</c:v>
                </c:pt>
                <c:pt idx="9">
                  <c:v>60</c:v>
                </c:pt>
                <c:pt idx="10">
                  <c:v>74</c:v>
                </c:pt>
                <c:pt idx="11">
                  <c:v>60</c:v>
                </c:pt>
                <c:pt idx="12">
                  <c:v>56</c:v>
                </c:pt>
                <c:pt idx="13">
                  <c:v>36</c:v>
                </c:pt>
              </c:numCache>
            </c:numRef>
          </c:val>
          <c:extLst>
            <c:ext xmlns:c16="http://schemas.microsoft.com/office/drawing/2014/chart" uri="{C3380CC4-5D6E-409C-BE32-E72D297353CC}">
              <c16:uniqueId val="{0000000E-C1A2-4C76-B199-3B2AD6FBA561}"/>
            </c:ext>
          </c:extLst>
        </c:ser>
        <c:dLbls>
          <c:showLegendKey val="0"/>
          <c:showVal val="1"/>
          <c:showCatName val="0"/>
          <c:showSerName val="0"/>
          <c:showPercent val="0"/>
          <c:showBubbleSize val="0"/>
        </c:dLbls>
        <c:gapWidth val="150"/>
        <c:axId val="934432008"/>
        <c:axId val="934427328"/>
      </c:barChart>
      <c:catAx>
        <c:axId val="93443200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4427328"/>
        <c:crosses val="autoZero"/>
        <c:auto val="1"/>
        <c:lblAlgn val="ctr"/>
        <c:lblOffset val="100"/>
        <c:noMultiLvlLbl val="0"/>
      </c:catAx>
      <c:valAx>
        <c:axId val="934427328"/>
        <c:scaling>
          <c:orientation val="minMax"/>
          <c:max val="100"/>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Proportion of adolescent schoolgirls (%)</a:t>
                </a:r>
              </a:p>
            </c:rich>
          </c:tx>
          <c:layout>
            <c:manualLayout>
              <c:xMode val="edge"/>
              <c:yMode val="edge"/>
              <c:x val="0.45510682759004267"/>
              <c:y val="0.936380588409712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4432008"/>
        <c:crosses val="max"/>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934204120007385"/>
          <c:y val="3.979504154337396E-2"/>
          <c:w val="0.61423819707721716"/>
          <c:h val="0.79984162660196778"/>
        </c:manualLayout>
      </c:layout>
      <c:barChart>
        <c:barDir val="bar"/>
        <c:grouping val="clustered"/>
        <c:varyColors val="0"/>
        <c:ser>
          <c:idx val="0"/>
          <c:order val="0"/>
          <c:spPr>
            <a:solidFill>
              <a:schemeClr val="accent6"/>
            </a:solidFill>
            <a:ln>
              <a:noFill/>
            </a:ln>
            <a:effectLst/>
          </c:spPr>
          <c:invertIfNegative val="0"/>
          <c:dPt>
            <c:idx val="0"/>
            <c:invertIfNegative val="0"/>
            <c:bubble3D val="0"/>
            <c:spPr>
              <a:solidFill>
                <a:schemeClr val="accent6">
                  <a:lumMod val="40000"/>
                  <a:lumOff val="60000"/>
                </a:schemeClr>
              </a:solidFill>
              <a:ln>
                <a:noFill/>
              </a:ln>
              <a:effectLst/>
            </c:spPr>
            <c:extLst>
              <c:ext xmlns:c16="http://schemas.microsoft.com/office/drawing/2014/chart" uri="{C3380CC4-5D6E-409C-BE32-E72D297353CC}">
                <c16:uniqueId val="{00000001-82C2-4C90-B118-ECDD28192169}"/>
              </c:ext>
            </c:extLst>
          </c:dPt>
          <c:dPt>
            <c:idx val="6"/>
            <c:invertIfNegative val="0"/>
            <c:bubble3D val="0"/>
            <c:spPr>
              <a:solidFill>
                <a:schemeClr val="accent6">
                  <a:lumMod val="40000"/>
                  <a:lumOff val="60000"/>
                </a:schemeClr>
              </a:solidFill>
              <a:ln>
                <a:noFill/>
              </a:ln>
              <a:effectLst/>
            </c:spPr>
            <c:extLst>
              <c:ext xmlns:c16="http://schemas.microsoft.com/office/drawing/2014/chart" uri="{C3380CC4-5D6E-409C-BE32-E72D297353CC}">
                <c16:uniqueId val="{00000003-82C2-4C90-B118-ECDD28192169}"/>
              </c:ext>
            </c:extLst>
          </c:dPt>
          <c:dPt>
            <c:idx val="9"/>
            <c:invertIfNegative val="0"/>
            <c:bubble3D val="0"/>
            <c:spPr>
              <a:solidFill>
                <a:schemeClr val="accent6">
                  <a:lumMod val="40000"/>
                  <a:lumOff val="60000"/>
                </a:schemeClr>
              </a:solidFill>
              <a:ln>
                <a:noFill/>
              </a:ln>
              <a:effectLst/>
            </c:spPr>
            <c:extLst>
              <c:ext xmlns:c16="http://schemas.microsoft.com/office/drawing/2014/chart" uri="{C3380CC4-5D6E-409C-BE32-E72D297353CC}">
                <c16:uniqueId val="{00000005-82C2-4C90-B118-ECDD28192169}"/>
              </c:ext>
            </c:extLst>
          </c:dPt>
          <c:dPt>
            <c:idx val="12"/>
            <c:invertIfNegative val="0"/>
            <c:bubble3D val="0"/>
            <c:spPr>
              <a:solidFill>
                <a:schemeClr val="accent6">
                  <a:lumMod val="40000"/>
                  <a:lumOff val="60000"/>
                </a:schemeClr>
              </a:solidFill>
              <a:ln>
                <a:noFill/>
              </a:ln>
              <a:effectLst/>
            </c:spPr>
            <c:extLst>
              <c:ext xmlns:c16="http://schemas.microsoft.com/office/drawing/2014/chart" uri="{C3380CC4-5D6E-409C-BE32-E72D297353CC}">
                <c16:uniqueId val="{00000007-82C2-4C90-B118-ECDD28192169}"/>
              </c:ext>
            </c:extLst>
          </c:dPt>
          <c:dLbls>
            <c:dLbl>
              <c:idx val="13"/>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8-82C2-4C90-B118-ECDD2819216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'Fig46'!$A$30:$A$44</c:f>
              <c:strCache>
                <c:ptCount val="15"/>
                <c:pt idx="0">
                  <c:v>Serbia (2016)</c:v>
                </c:pt>
                <c:pt idx="1">
                  <c:v>France (2013)*</c:v>
                </c:pt>
                <c:pt idx="2">
                  <c:v>Morocco (2017)</c:v>
                </c:pt>
                <c:pt idx="3">
                  <c:v>Ecuador (2020)</c:v>
                </c:pt>
                <c:pt idx="4">
                  <c:v>Mali (2017)</c:v>
                </c:pt>
                <c:pt idx="5">
                  <c:v>Gabon (2021)</c:v>
                </c:pt>
                <c:pt idx="6">
                  <c:v>Lao People's Democratic Republic (2020)</c:v>
                </c:pt>
                <c:pt idx="7">
                  <c:v>State of Palestine (2015)</c:v>
                </c:pt>
                <c:pt idx="8">
                  <c:v>Afghanistan (2017)</c:v>
                </c:pt>
                <c:pt idx="9">
                  <c:v>Bangladesh (2022)*</c:v>
                </c:pt>
                <c:pt idx="10">
                  <c:v>Sierra Leone (2022)</c:v>
                </c:pt>
                <c:pt idx="11">
                  <c:v>Lebanon (2017)</c:v>
                </c:pt>
                <c:pt idx="12">
                  <c:v>Germany (2022)</c:v>
                </c:pt>
                <c:pt idx="13">
                  <c:v>Solomon Islands (2018)</c:v>
                </c:pt>
                <c:pt idx="14">
                  <c:v>Nigeria (2021)</c:v>
                </c:pt>
              </c:strCache>
            </c:strRef>
          </c:cat>
          <c:val>
            <c:numRef>
              <c:f>'Fig46'!$C$30:$C$44</c:f>
              <c:numCache>
                <c:formatCode>0</c:formatCode>
                <c:ptCount val="15"/>
                <c:pt idx="0">
                  <c:v>90</c:v>
                </c:pt>
                <c:pt idx="1">
                  <c:v>77</c:v>
                </c:pt>
                <c:pt idx="2">
                  <c:v>71.599999999999994</c:v>
                </c:pt>
                <c:pt idx="3">
                  <c:v>63.3</c:v>
                </c:pt>
                <c:pt idx="4">
                  <c:v>62.328769999999999</c:v>
                </c:pt>
                <c:pt idx="5">
                  <c:v>52</c:v>
                </c:pt>
                <c:pt idx="6">
                  <c:v>50</c:v>
                </c:pt>
                <c:pt idx="7">
                  <c:v>42</c:v>
                </c:pt>
                <c:pt idx="8">
                  <c:v>41.67</c:v>
                </c:pt>
                <c:pt idx="9">
                  <c:v>41.379999999999995</c:v>
                </c:pt>
                <c:pt idx="10">
                  <c:v>40.9</c:v>
                </c:pt>
                <c:pt idx="11">
                  <c:v>31.8</c:v>
                </c:pt>
                <c:pt idx="12">
                  <c:v>31.3</c:v>
                </c:pt>
                <c:pt idx="13">
                  <c:v>26.958829999999999</c:v>
                </c:pt>
                <c:pt idx="14">
                  <c:v>10</c:v>
                </c:pt>
              </c:numCache>
            </c:numRef>
          </c:val>
          <c:extLst>
            <c:ext xmlns:c16="http://schemas.microsoft.com/office/drawing/2014/chart" uri="{C3380CC4-5D6E-409C-BE32-E72D297353CC}">
              <c16:uniqueId val="{00000009-82C2-4C90-B118-ECDD28192169}"/>
            </c:ext>
          </c:extLst>
        </c:ser>
        <c:dLbls>
          <c:showLegendKey val="0"/>
          <c:showVal val="1"/>
          <c:showCatName val="0"/>
          <c:showSerName val="0"/>
          <c:showPercent val="0"/>
          <c:showBubbleSize val="0"/>
        </c:dLbls>
        <c:gapWidth val="150"/>
        <c:axId val="934432008"/>
        <c:axId val="934427328"/>
      </c:barChart>
      <c:catAx>
        <c:axId val="93443200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4427328"/>
        <c:crosses val="autoZero"/>
        <c:auto val="1"/>
        <c:lblAlgn val="ctr"/>
        <c:lblOffset val="100"/>
        <c:noMultiLvlLbl val="0"/>
      </c:catAx>
      <c:valAx>
        <c:axId val="934427328"/>
        <c:scaling>
          <c:orientation val="minMax"/>
          <c:max val="100"/>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Proportion of schools or individuals (%)</a:t>
                </a:r>
              </a:p>
            </c:rich>
          </c:tx>
          <c:layout>
            <c:manualLayout>
              <c:xMode val="edge"/>
              <c:yMode val="edge"/>
              <c:x val="0.54657740543626065"/>
              <c:y val="0.9221736295701891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4432008"/>
        <c:crosses val="max"/>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418792255115139"/>
          <c:y val="3.1119635686564815E-2"/>
          <c:w val="0.67276178315548396"/>
          <c:h val="0.78222805482648017"/>
        </c:manualLayout>
      </c:layout>
      <c:barChart>
        <c:barDir val="bar"/>
        <c:grouping val="clustered"/>
        <c:varyColors val="0"/>
        <c:ser>
          <c:idx val="0"/>
          <c:order val="0"/>
          <c:spPr>
            <a:solidFill>
              <a:schemeClr val="accent6"/>
            </a:solidFill>
            <a:ln>
              <a:noFill/>
            </a:ln>
            <a:effectLst/>
          </c:spPr>
          <c:invertIfNegative val="0"/>
          <c:dPt>
            <c:idx val="1"/>
            <c:invertIfNegative val="0"/>
            <c:bubble3D val="0"/>
            <c:spPr>
              <a:solidFill>
                <a:schemeClr val="accent6">
                  <a:lumMod val="40000"/>
                  <a:lumOff val="60000"/>
                </a:schemeClr>
              </a:solidFill>
              <a:ln>
                <a:noFill/>
              </a:ln>
              <a:effectLst/>
            </c:spPr>
            <c:extLst>
              <c:ext xmlns:c16="http://schemas.microsoft.com/office/drawing/2014/chart" uri="{C3380CC4-5D6E-409C-BE32-E72D297353CC}">
                <c16:uniqueId val="{00000001-C452-4401-A1A1-C3215A9E7421}"/>
              </c:ext>
            </c:extLst>
          </c:dPt>
          <c:dPt>
            <c:idx val="3"/>
            <c:invertIfNegative val="0"/>
            <c:bubble3D val="0"/>
            <c:spPr>
              <a:solidFill>
                <a:schemeClr val="accent6">
                  <a:lumMod val="40000"/>
                  <a:lumOff val="60000"/>
                </a:schemeClr>
              </a:solidFill>
              <a:ln>
                <a:noFill/>
              </a:ln>
              <a:effectLst/>
            </c:spPr>
            <c:extLst>
              <c:ext xmlns:c16="http://schemas.microsoft.com/office/drawing/2014/chart" uri="{C3380CC4-5D6E-409C-BE32-E72D297353CC}">
                <c16:uniqueId val="{00000003-C452-4401-A1A1-C3215A9E7421}"/>
              </c:ext>
            </c:extLst>
          </c:dPt>
          <c:dPt>
            <c:idx val="5"/>
            <c:invertIfNegative val="0"/>
            <c:bubble3D val="0"/>
            <c:spPr>
              <a:solidFill>
                <a:schemeClr val="accent6">
                  <a:lumMod val="40000"/>
                  <a:lumOff val="60000"/>
                </a:schemeClr>
              </a:solidFill>
              <a:ln>
                <a:noFill/>
              </a:ln>
              <a:effectLst/>
            </c:spPr>
            <c:extLst>
              <c:ext xmlns:c16="http://schemas.microsoft.com/office/drawing/2014/chart" uri="{C3380CC4-5D6E-409C-BE32-E72D297353CC}">
                <c16:uniqueId val="{00000005-C452-4401-A1A1-C3215A9E7421}"/>
              </c:ext>
            </c:extLst>
          </c:dPt>
          <c:dPt>
            <c:idx val="6"/>
            <c:invertIfNegative val="0"/>
            <c:bubble3D val="0"/>
            <c:spPr>
              <a:solidFill>
                <a:schemeClr val="accent6">
                  <a:lumMod val="40000"/>
                  <a:lumOff val="60000"/>
                </a:schemeClr>
              </a:solidFill>
              <a:ln>
                <a:noFill/>
              </a:ln>
              <a:effectLst/>
            </c:spPr>
            <c:extLst>
              <c:ext xmlns:c16="http://schemas.microsoft.com/office/drawing/2014/chart" uri="{C3380CC4-5D6E-409C-BE32-E72D297353CC}">
                <c16:uniqueId val="{00000007-C452-4401-A1A1-C3215A9E7421}"/>
              </c:ext>
            </c:extLst>
          </c:dPt>
          <c:dLbls>
            <c:dLbl>
              <c:idx val="8"/>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8-C452-4401-A1A1-C3215A9E742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'Fig47'!$A$21:$A$28</c:f>
              <c:strCache>
                <c:ptCount val="8"/>
                <c:pt idx="0">
                  <c:v>Lebanon (2017)</c:v>
                </c:pt>
                <c:pt idx="1">
                  <c:v>Bangladesh (2022)*</c:v>
                </c:pt>
                <c:pt idx="2">
                  <c:v>Sierra Leone (2022) </c:v>
                </c:pt>
                <c:pt idx="3">
                  <c:v>Kenya (2013)</c:v>
                </c:pt>
                <c:pt idx="4">
                  <c:v>Nigeria (2021)</c:v>
                </c:pt>
                <c:pt idx="5">
                  <c:v>Uganda (2019)*</c:v>
                </c:pt>
                <c:pt idx="6">
                  <c:v>Germany (2022)*</c:v>
                </c:pt>
                <c:pt idx="7">
                  <c:v>Ethiopia (2017c)</c:v>
                </c:pt>
              </c:strCache>
            </c:strRef>
          </c:cat>
          <c:val>
            <c:numRef>
              <c:f>'Fig47'!$C$21:$C$28</c:f>
              <c:numCache>
                <c:formatCode>0</c:formatCode>
                <c:ptCount val="8"/>
                <c:pt idx="0">
                  <c:v>53.1</c:v>
                </c:pt>
                <c:pt idx="1">
                  <c:v>52.9</c:v>
                </c:pt>
                <c:pt idx="2">
                  <c:v>42.2</c:v>
                </c:pt>
                <c:pt idx="3">
                  <c:v>36.666666666666664</c:v>
                </c:pt>
                <c:pt idx="4">
                  <c:v>30.1</c:v>
                </c:pt>
                <c:pt idx="5">
                  <c:v>28.63</c:v>
                </c:pt>
                <c:pt idx="6">
                  <c:v>28.4</c:v>
                </c:pt>
                <c:pt idx="7">
                  <c:v>14</c:v>
                </c:pt>
              </c:numCache>
            </c:numRef>
          </c:val>
          <c:extLst>
            <c:ext xmlns:c16="http://schemas.microsoft.com/office/drawing/2014/chart" uri="{C3380CC4-5D6E-409C-BE32-E72D297353CC}">
              <c16:uniqueId val="{00000009-C452-4401-A1A1-C3215A9E7421}"/>
            </c:ext>
          </c:extLst>
        </c:ser>
        <c:dLbls>
          <c:showLegendKey val="0"/>
          <c:showVal val="1"/>
          <c:showCatName val="0"/>
          <c:showSerName val="0"/>
          <c:showPercent val="0"/>
          <c:showBubbleSize val="0"/>
        </c:dLbls>
        <c:gapWidth val="150"/>
        <c:axId val="934432008"/>
        <c:axId val="934427328"/>
      </c:barChart>
      <c:catAx>
        <c:axId val="93443200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4427328"/>
        <c:crosses val="autoZero"/>
        <c:auto val="1"/>
        <c:lblAlgn val="ctr"/>
        <c:lblOffset val="100"/>
        <c:noMultiLvlLbl val="0"/>
      </c:catAx>
      <c:valAx>
        <c:axId val="934427328"/>
        <c:scaling>
          <c:orientation val="minMax"/>
          <c:max val="100"/>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Proportion of schools or individuals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4432008"/>
        <c:crosses val="max"/>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607290504995887"/>
          <c:y val="4.9180912626885495E-2"/>
          <c:w val="0.65679722438128718"/>
          <c:h val="0.68487543876292567"/>
        </c:manualLayout>
      </c:layout>
      <c:barChart>
        <c:barDir val="bar"/>
        <c:grouping val="clustered"/>
        <c:varyColors val="0"/>
        <c:ser>
          <c:idx val="0"/>
          <c:order val="0"/>
          <c:spPr>
            <a:solidFill>
              <a:schemeClr val="accent6"/>
            </a:solidFill>
            <a:ln>
              <a:noFill/>
            </a:ln>
            <a:effectLst/>
          </c:spPr>
          <c:invertIfNegative val="0"/>
          <c:dPt>
            <c:idx val="0"/>
            <c:invertIfNegative val="0"/>
            <c:bubble3D val="0"/>
            <c:spPr>
              <a:solidFill>
                <a:schemeClr val="accent6">
                  <a:lumMod val="40000"/>
                  <a:lumOff val="60000"/>
                </a:schemeClr>
              </a:solidFill>
              <a:ln>
                <a:noFill/>
              </a:ln>
              <a:effectLst/>
            </c:spPr>
            <c:extLst>
              <c:ext xmlns:c16="http://schemas.microsoft.com/office/drawing/2014/chart" uri="{C3380CC4-5D6E-409C-BE32-E72D297353CC}">
                <c16:uniqueId val="{00000001-3E33-411E-9ADD-13520FF95505}"/>
              </c:ext>
            </c:extLst>
          </c:dPt>
          <c:dPt>
            <c:idx val="2"/>
            <c:invertIfNegative val="0"/>
            <c:bubble3D val="0"/>
            <c:spPr>
              <a:solidFill>
                <a:schemeClr val="accent6">
                  <a:lumMod val="40000"/>
                  <a:lumOff val="60000"/>
                </a:schemeClr>
              </a:solidFill>
              <a:ln>
                <a:noFill/>
              </a:ln>
              <a:effectLst/>
            </c:spPr>
            <c:extLst>
              <c:ext xmlns:c16="http://schemas.microsoft.com/office/drawing/2014/chart" uri="{C3380CC4-5D6E-409C-BE32-E72D297353CC}">
                <c16:uniqueId val="{00000003-3E33-411E-9ADD-13520FF95505}"/>
              </c:ext>
            </c:extLst>
          </c:dPt>
          <c:dLbls>
            <c:dLbl>
              <c:idx val="8"/>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4-3E33-411E-9ADD-13520FF9550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'Fig48'!$A$16:$A$19</c:f>
              <c:strCache>
                <c:ptCount val="4"/>
                <c:pt idx="0">
                  <c:v>Bangladesh (2022)*</c:v>
                </c:pt>
                <c:pt idx="1">
                  <c:v>Philippines (2022)</c:v>
                </c:pt>
                <c:pt idx="2">
                  <c:v>Uganda (2019)*</c:v>
                </c:pt>
                <c:pt idx="3">
                  <c:v>Solomon Islands (2018)</c:v>
                </c:pt>
              </c:strCache>
            </c:strRef>
          </c:cat>
          <c:val>
            <c:numRef>
              <c:f>'Fig48'!$C$16:$C$19</c:f>
              <c:numCache>
                <c:formatCode>0</c:formatCode>
                <c:ptCount val="4"/>
                <c:pt idx="0">
                  <c:v>68.97</c:v>
                </c:pt>
                <c:pt idx="1">
                  <c:v>60.1</c:v>
                </c:pt>
                <c:pt idx="2">
                  <c:v>37.83</c:v>
                </c:pt>
                <c:pt idx="3">
                  <c:v>6.7729100000000004</c:v>
                </c:pt>
              </c:numCache>
            </c:numRef>
          </c:val>
          <c:extLst>
            <c:ext xmlns:c16="http://schemas.microsoft.com/office/drawing/2014/chart" uri="{C3380CC4-5D6E-409C-BE32-E72D297353CC}">
              <c16:uniqueId val="{00000005-3E33-411E-9ADD-13520FF95505}"/>
            </c:ext>
          </c:extLst>
        </c:ser>
        <c:dLbls>
          <c:showLegendKey val="0"/>
          <c:showVal val="1"/>
          <c:showCatName val="0"/>
          <c:showSerName val="0"/>
          <c:showPercent val="0"/>
          <c:showBubbleSize val="0"/>
        </c:dLbls>
        <c:gapWidth val="150"/>
        <c:axId val="934432008"/>
        <c:axId val="934427328"/>
      </c:barChart>
      <c:catAx>
        <c:axId val="93443200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4427328"/>
        <c:crosses val="autoZero"/>
        <c:auto val="1"/>
        <c:lblAlgn val="ctr"/>
        <c:lblOffset val="100"/>
        <c:noMultiLvlLbl val="0"/>
      </c:catAx>
      <c:valAx>
        <c:axId val="934427328"/>
        <c:scaling>
          <c:orientation val="minMax"/>
          <c:max val="100"/>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Proportion of schools or individuals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4432008"/>
        <c:crosses val="max"/>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'Fig49'!$B$28</c:f>
              <c:strCache>
                <c:ptCount val="1"/>
                <c:pt idx="0">
                  <c:v>Total</c:v>
                </c:pt>
              </c:strCache>
            </c:strRef>
          </c:tx>
          <c:spPr>
            <a:ln w="28575" cap="rnd">
              <a:noFill/>
              <a:round/>
            </a:ln>
            <a:effectLst/>
          </c:spPr>
          <c:marker>
            <c:symbol val="dash"/>
            <c:size val="19"/>
            <c:spPr>
              <a:solidFill>
                <a:schemeClr val="tx1">
                  <a:lumMod val="65000"/>
                  <a:lumOff val="35000"/>
                </a:schemeClr>
              </a:solidFill>
              <a:ln w="9525">
                <a:noFill/>
              </a:ln>
              <a:effectLst/>
            </c:spPr>
          </c:marker>
          <c:cat>
            <c:strRef>
              <c:f>'Fig49'!$A$29:$A$34</c:f>
              <c:strCache>
                <c:ptCount val="6"/>
                <c:pt idx="0">
                  <c:v>Single-sex toilets</c:v>
                </c:pt>
                <c:pt idx="1">
                  <c:v>Functional toilets (used by girls)</c:v>
                </c:pt>
                <c:pt idx="2">
                  <c:v>Toilets have a secure door with latch/bolt</c:v>
                </c:pt>
                <c:pt idx="3">
                  <c:v>Separate bins with lid for disposal of sanitary waste</c:v>
                </c:pt>
                <c:pt idx="4">
                  <c:v>Incinerator in working condition for disposal of sanitary waste</c:v>
                </c:pt>
                <c:pt idx="5">
                  <c:v>ALL - functional, single-sex, lockable, bin, and disposal</c:v>
                </c:pt>
              </c:strCache>
            </c:strRef>
          </c:cat>
          <c:val>
            <c:numRef>
              <c:f>'Fig49'!$B$29:$B$34</c:f>
              <c:numCache>
                <c:formatCode>0</c:formatCode>
                <c:ptCount val="6"/>
                <c:pt idx="0">
                  <c:v>86.422430000000006</c:v>
                </c:pt>
                <c:pt idx="1">
                  <c:v>86.217190000000002</c:v>
                </c:pt>
                <c:pt idx="2">
                  <c:v>85.591800000000006</c:v>
                </c:pt>
                <c:pt idx="3">
                  <c:v>37.31</c:v>
                </c:pt>
                <c:pt idx="4">
                  <c:v>22.565799999999999</c:v>
                </c:pt>
                <c:pt idx="5">
                  <c:v>18.138529999999999</c:v>
                </c:pt>
              </c:numCache>
            </c:numRef>
          </c:val>
          <c:smooth val="0"/>
          <c:extLst>
            <c:ext xmlns:c16="http://schemas.microsoft.com/office/drawing/2014/chart" uri="{C3380CC4-5D6E-409C-BE32-E72D297353CC}">
              <c16:uniqueId val="{00000000-A7AC-4615-9D1C-A6E79EFD9CC6}"/>
            </c:ext>
          </c:extLst>
        </c:ser>
        <c:ser>
          <c:idx val="1"/>
          <c:order val="1"/>
          <c:tx>
            <c:strRef>
              <c:f>'Fig49'!$C$28</c:f>
              <c:strCache>
                <c:ptCount val="1"/>
                <c:pt idx="0">
                  <c:v>Primary</c:v>
                </c:pt>
              </c:strCache>
            </c:strRef>
          </c:tx>
          <c:spPr>
            <a:ln w="28575" cap="rnd">
              <a:noFill/>
              <a:round/>
            </a:ln>
            <a:effectLst/>
          </c:spPr>
          <c:marker>
            <c:symbol val="circle"/>
            <c:size val="7"/>
            <c:spPr>
              <a:solidFill>
                <a:schemeClr val="accent6">
                  <a:lumMod val="40000"/>
                  <a:lumOff val="60000"/>
                </a:schemeClr>
              </a:solidFill>
              <a:ln w="9525">
                <a:solidFill>
                  <a:schemeClr val="accent6">
                    <a:lumMod val="40000"/>
                    <a:lumOff val="60000"/>
                  </a:schemeClr>
                </a:solidFill>
              </a:ln>
              <a:effectLst/>
            </c:spPr>
          </c:marker>
          <c:cat>
            <c:strRef>
              <c:f>'Fig49'!$A$29:$A$34</c:f>
              <c:strCache>
                <c:ptCount val="6"/>
                <c:pt idx="0">
                  <c:v>Single-sex toilets</c:v>
                </c:pt>
                <c:pt idx="1">
                  <c:v>Functional toilets (used by girls)</c:v>
                </c:pt>
                <c:pt idx="2">
                  <c:v>Toilets have a secure door with latch/bolt</c:v>
                </c:pt>
                <c:pt idx="3">
                  <c:v>Separate bins with lid for disposal of sanitary waste</c:v>
                </c:pt>
                <c:pt idx="4">
                  <c:v>Incinerator in working condition for disposal of sanitary waste</c:v>
                </c:pt>
                <c:pt idx="5">
                  <c:v>ALL - functional, single-sex, lockable, bin, and disposal</c:v>
                </c:pt>
              </c:strCache>
            </c:strRef>
          </c:cat>
          <c:val>
            <c:numRef>
              <c:f>'Fig49'!$C$29:$C$34</c:f>
              <c:numCache>
                <c:formatCode>0</c:formatCode>
                <c:ptCount val="6"/>
                <c:pt idx="0">
                  <c:v>94.365369999999999</c:v>
                </c:pt>
                <c:pt idx="1">
                  <c:v>85.932396445594492</c:v>
                </c:pt>
                <c:pt idx="2">
                  <c:v>85.489484817576766</c:v>
                </c:pt>
                <c:pt idx="3">
                  <c:v>35.52222694061571</c:v>
                </c:pt>
                <c:pt idx="4">
                  <c:v>21.357190765530682</c:v>
                </c:pt>
                <c:pt idx="5">
                  <c:v>17.074322634927313</c:v>
                </c:pt>
              </c:numCache>
            </c:numRef>
          </c:val>
          <c:smooth val="0"/>
          <c:extLst>
            <c:ext xmlns:c16="http://schemas.microsoft.com/office/drawing/2014/chart" uri="{C3380CC4-5D6E-409C-BE32-E72D297353CC}">
              <c16:uniqueId val="{00000001-A7AC-4615-9D1C-A6E79EFD9CC6}"/>
            </c:ext>
          </c:extLst>
        </c:ser>
        <c:ser>
          <c:idx val="2"/>
          <c:order val="2"/>
          <c:tx>
            <c:strRef>
              <c:f>'Fig49'!$D$28</c:f>
              <c:strCache>
                <c:ptCount val="1"/>
                <c:pt idx="0">
                  <c:v>Secondary</c:v>
                </c:pt>
              </c:strCache>
            </c:strRef>
          </c:tx>
          <c:spPr>
            <a:ln w="28575" cap="rnd">
              <a:noFill/>
              <a:round/>
            </a:ln>
            <a:effectLst/>
          </c:spPr>
          <c:marker>
            <c:symbol val="circle"/>
            <c:size val="7"/>
            <c:spPr>
              <a:solidFill>
                <a:schemeClr val="accent6">
                  <a:lumMod val="75000"/>
                </a:schemeClr>
              </a:solidFill>
              <a:ln w="9525">
                <a:solidFill>
                  <a:schemeClr val="accent6">
                    <a:lumMod val="75000"/>
                  </a:schemeClr>
                </a:solidFill>
              </a:ln>
              <a:effectLst/>
            </c:spPr>
          </c:marker>
          <c:cat>
            <c:strRef>
              <c:f>'Fig49'!$A$29:$A$34</c:f>
              <c:strCache>
                <c:ptCount val="6"/>
                <c:pt idx="0">
                  <c:v>Single-sex toilets</c:v>
                </c:pt>
                <c:pt idx="1">
                  <c:v>Functional toilets (used by girls)</c:v>
                </c:pt>
                <c:pt idx="2">
                  <c:v>Toilets have a secure door with latch/bolt</c:v>
                </c:pt>
                <c:pt idx="3">
                  <c:v>Separate bins with lid for disposal of sanitary waste</c:v>
                </c:pt>
                <c:pt idx="4">
                  <c:v>Incinerator in working condition for disposal of sanitary waste</c:v>
                </c:pt>
                <c:pt idx="5">
                  <c:v>ALL - functional, single-sex, lockable, bin, and disposal</c:v>
                </c:pt>
              </c:strCache>
            </c:strRef>
          </c:cat>
          <c:val>
            <c:numRef>
              <c:f>'Fig49'!$D$29:$D$34</c:f>
              <c:numCache>
                <c:formatCode>0</c:formatCode>
                <c:ptCount val="6"/>
                <c:pt idx="0">
                  <c:v>86.210089999999994</c:v>
                </c:pt>
                <c:pt idx="1">
                  <c:v>95.123354055509324</c:v>
                </c:pt>
                <c:pt idx="2">
                  <c:v>90.654217044397669</c:v>
                </c:pt>
                <c:pt idx="3">
                  <c:v>79.586617063977684</c:v>
                </c:pt>
                <c:pt idx="4">
                  <c:v>49.248617161877725</c:v>
                </c:pt>
                <c:pt idx="5">
                  <c:v>42.38092907141808</c:v>
                </c:pt>
              </c:numCache>
            </c:numRef>
          </c:val>
          <c:smooth val="0"/>
          <c:extLst>
            <c:ext xmlns:c16="http://schemas.microsoft.com/office/drawing/2014/chart" uri="{C3380CC4-5D6E-409C-BE32-E72D297353CC}">
              <c16:uniqueId val="{00000002-A7AC-4615-9D1C-A6E79EFD9CC6}"/>
            </c:ext>
          </c:extLst>
        </c:ser>
        <c:ser>
          <c:idx val="3"/>
          <c:order val="3"/>
          <c:tx>
            <c:strRef>
              <c:f>'Fig49'!$E$28</c:f>
              <c:strCache>
                <c:ptCount val="1"/>
                <c:pt idx="0">
                  <c:v>Girls-only schools</c:v>
                </c:pt>
              </c:strCache>
            </c:strRef>
          </c:tx>
          <c:spPr>
            <a:ln w="28575" cap="rnd">
              <a:noFill/>
              <a:round/>
            </a:ln>
            <a:effectLst/>
          </c:spPr>
          <c:marker>
            <c:symbol val="square"/>
            <c:size val="7"/>
            <c:spPr>
              <a:noFill/>
              <a:ln w="19050">
                <a:solidFill>
                  <a:schemeClr val="accent6">
                    <a:lumMod val="60000"/>
                    <a:lumOff val="40000"/>
                  </a:schemeClr>
                </a:solidFill>
              </a:ln>
              <a:effectLst/>
            </c:spPr>
          </c:marker>
          <c:cat>
            <c:strRef>
              <c:f>'Fig49'!$A$29:$A$34</c:f>
              <c:strCache>
                <c:ptCount val="6"/>
                <c:pt idx="0">
                  <c:v>Single-sex toilets</c:v>
                </c:pt>
                <c:pt idx="1">
                  <c:v>Functional toilets (used by girls)</c:v>
                </c:pt>
                <c:pt idx="2">
                  <c:v>Toilets have a secure door with latch/bolt</c:v>
                </c:pt>
                <c:pt idx="3">
                  <c:v>Separate bins with lid for disposal of sanitary waste</c:v>
                </c:pt>
                <c:pt idx="4">
                  <c:v>Incinerator in working condition for disposal of sanitary waste</c:v>
                </c:pt>
                <c:pt idx="5">
                  <c:v>ALL - functional, single-sex, lockable, bin, and disposal</c:v>
                </c:pt>
              </c:strCache>
            </c:strRef>
          </c:cat>
          <c:val>
            <c:numRef>
              <c:f>'Fig49'!$E$29:$E$34</c:f>
              <c:numCache>
                <c:formatCode>0</c:formatCode>
                <c:ptCount val="6"/>
                <c:pt idx="0">
                  <c:v>94.365369999999999</c:v>
                </c:pt>
                <c:pt idx="1">
                  <c:v>94.365369999999999</c:v>
                </c:pt>
                <c:pt idx="2">
                  <c:v>90.526240000000001</c:v>
                </c:pt>
                <c:pt idx="3">
                  <c:v>68.024230000000003</c:v>
                </c:pt>
                <c:pt idx="4">
                  <c:v>45.646299999999997</c:v>
                </c:pt>
                <c:pt idx="5">
                  <c:v>30.720389999999998</c:v>
                </c:pt>
              </c:numCache>
            </c:numRef>
          </c:val>
          <c:smooth val="0"/>
          <c:extLst>
            <c:ext xmlns:c16="http://schemas.microsoft.com/office/drawing/2014/chart" uri="{C3380CC4-5D6E-409C-BE32-E72D297353CC}">
              <c16:uniqueId val="{00000003-A7AC-4615-9D1C-A6E79EFD9CC6}"/>
            </c:ext>
          </c:extLst>
        </c:ser>
        <c:ser>
          <c:idx val="4"/>
          <c:order val="4"/>
          <c:tx>
            <c:strRef>
              <c:f>'Fig49'!$F$28</c:f>
              <c:strCache>
                <c:ptCount val="1"/>
                <c:pt idx="0">
                  <c:v>Co-educational schools</c:v>
                </c:pt>
              </c:strCache>
            </c:strRef>
          </c:tx>
          <c:spPr>
            <a:ln w="28575" cap="rnd">
              <a:noFill/>
              <a:round/>
            </a:ln>
            <a:effectLst/>
          </c:spPr>
          <c:marker>
            <c:symbol val="square"/>
            <c:size val="7"/>
            <c:spPr>
              <a:noFill/>
              <a:ln w="19050">
                <a:solidFill>
                  <a:schemeClr val="accent6">
                    <a:lumMod val="50000"/>
                  </a:schemeClr>
                </a:solidFill>
              </a:ln>
              <a:effectLst/>
            </c:spPr>
          </c:marker>
          <c:cat>
            <c:strRef>
              <c:f>'Fig49'!$A$29:$A$34</c:f>
              <c:strCache>
                <c:ptCount val="6"/>
                <c:pt idx="0">
                  <c:v>Single-sex toilets</c:v>
                </c:pt>
                <c:pt idx="1">
                  <c:v>Functional toilets (used by girls)</c:v>
                </c:pt>
                <c:pt idx="2">
                  <c:v>Toilets have a secure door with latch/bolt</c:v>
                </c:pt>
                <c:pt idx="3">
                  <c:v>Separate bins with lid for disposal of sanitary waste</c:v>
                </c:pt>
                <c:pt idx="4">
                  <c:v>Incinerator in working condition for disposal of sanitary waste</c:v>
                </c:pt>
                <c:pt idx="5">
                  <c:v>ALL - functional, single-sex, lockable, bin, and disposal</c:v>
                </c:pt>
              </c:strCache>
            </c:strRef>
          </c:cat>
          <c:val>
            <c:numRef>
              <c:f>'Fig49'!$F$29:$F$34</c:f>
              <c:numCache>
                <c:formatCode>0</c:formatCode>
                <c:ptCount val="6"/>
                <c:pt idx="0">
                  <c:v>86.210089999999994</c:v>
                </c:pt>
                <c:pt idx="1">
                  <c:v>85.999369999999999</c:v>
                </c:pt>
                <c:pt idx="2">
                  <c:v>85.459890000000001</c:v>
                </c:pt>
                <c:pt idx="3">
                  <c:v>36.491349999999997</c:v>
                </c:pt>
                <c:pt idx="4">
                  <c:v>21.948889999999999</c:v>
                </c:pt>
                <c:pt idx="5">
                  <c:v>17.80218</c:v>
                </c:pt>
              </c:numCache>
            </c:numRef>
          </c:val>
          <c:smooth val="0"/>
          <c:extLst>
            <c:ext xmlns:c16="http://schemas.microsoft.com/office/drawing/2014/chart" uri="{C3380CC4-5D6E-409C-BE32-E72D297353CC}">
              <c16:uniqueId val="{00000004-A7AC-4615-9D1C-A6E79EFD9CC6}"/>
            </c:ext>
          </c:extLst>
        </c:ser>
        <c:dLbls>
          <c:showLegendKey val="0"/>
          <c:showVal val="0"/>
          <c:showCatName val="0"/>
          <c:showSerName val="0"/>
          <c:showPercent val="0"/>
          <c:showBubbleSize val="0"/>
        </c:dLbls>
        <c:marker val="1"/>
        <c:smooth val="0"/>
        <c:axId val="508035648"/>
        <c:axId val="508037808"/>
      </c:lineChart>
      <c:catAx>
        <c:axId val="50803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8037808"/>
        <c:crosses val="autoZero"/>
        <c:auto val="1"/>
        <c:lblAlgn val="ctr"/>
        <c:lblOffset val="100"/>
        <c:noMultiLvlLbl val="0"/>
      </c:catAx>
      <c:valAx>
        <c:axId val="50803780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Proportion of schools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8035648"/>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6"/>
            </a:solidFill>
            <a:ln>
              <a:noFill/>
            </a:ln>
            <a:effectLst/>
          </c:spPr>
          <c:invertIfNegative val="0"/>
          <c:dPt>
            <c:idx val="0"/>
            <c:invertIfNegative val="0"/>
            <c:bubble3D val="0"/>
            <c:spPr>
              <a:solidFill>
                <a:schemeClr val="accent6">
                  <a:lumMod val="40000"/>
                  <a:lumOff val="60000"/>
                </a:schemeClr>
              </a:solidFill>
              <a:ln>
                <a:noFill/>
              </a:ln>
              <a:effectLst/>
            </c:spPr>
            <c:extLst>
              <c:ext xmlns:c16="http://schemas.microsoft.com/office/drawing/2014/chart" uri="{C3380CC4-5D6E-409C-BE32-E72D297353CC}">
                <c16:uniqueId val="{00000001-4FEC-429C-AE3D-D53B50CD658E}"/>
              </c:ext>
            </c:extLst>
          </c:dPt>
          <c:dPt>
            <c:idx val="6"/>
            <c:invertIfNegative val="0"/>
            <c:bubble3D val="0"/>
            <c:spPr>
              <a:solidFill>
                <a:schemeClr val="accent6">
                  <a:lumMod val="40000"/>
                  <a:lumOff val="60000"/>
                </a:schemeClr>
              </a:solidFill>
              <a:ln>
                <a:noFill/>
              </a:ln>
              <a:effectLst/>
            </c:spPr>
            <c:extLst>
              <c:ext xmlns:c16="http://schemas.microsoft.com/office/drawing/2014/chart" uri="{C3380CC4-5D6E-409C-BE32-E72D297353CC}">
                <c16:uniqueId val="{00000003-4FEC-429C-AE3D-D53B50CD658E}"/>
              </c:ext>
            </c:extLst>
          </c:dPt>
          <c:dPt>
            <c:idx val="7"/>
            <c:invertIfNegative val="0"/>
            <c:bubble3D val="0"/>
            <c:spPr>
              <a:solidFill>
                <a:schemeClr val="accent6">
                  <a:lumMod val="40000"/>
                  <a:lumOff val="60000"/>
                </a:schemeClr>
              </a:solidFill>
              <a:ln>
                <a:noFill/>
              </a:ln>
              <a:effectLst/>
            </c:spPr>
            <c:extLst>
              <c:ext xmlns:c16="http://schemas.microsoft.com/office/drawing/2014/chart" uri="{C3380CC4-5D6E-409C-BE32-E72D297353CC}">
                <c16:uniqueId val="{00000005-4FEC-429C-AE3D-D53B50CD658E}"/>
              </c:ext>
            </c:extLst>
          </c:dPt>
          <c:dPt>
            <c:idx val="8"/>
            <c:invertIfNegative val="0"/>
            <c:bubble3D val="0"/>
            <c:spPr>
              <a:solidFill>
                <a:schemeClr val="accent6">
                  <a:lumMod val="40000"/>
                  <a:lumOff val="60000"/>
                </a:schemeClr>
              </a:solidFill>
              <a:ln>
                <a:noFill/>
              </a:ln>
              <a:effectLst/>
            </c:spPr>
            <c:extLst>
              <c:ext xmlns:c16="http://schemas.microsoft.com/office/drawing/2014/chart" uri="{C3380CC4-5D6E-409C-BE32-E72D297353CC}">
                <c16:uniqueId val="{00000007-4FEC-429C-AE3D-D53B50CD658E}"/>
              </c:ext>
            </c:extLst>
          </c:dPt>
          <c:dPt>
            <c:idx val="10"/>
            <c:invertIfNegative val="0"/>
            <c:bubble3D val="0"/>
            <c:spPr>
              <a:solidFill>
                <a:schemeClr val="accent6">
                  <a:lumMod val="40000"/>
                  <a:lumOff val="60000"/>
                </a:schemeClr>
              </a:solidFill>
              <a:ln>
                <a:noFill/>
              </a:ln>
              <a:effectLst/>
            </c:spPr>
            <c:extLst>
              <c:ext xmlns:c16="http://schemas.microsoft.com/office/drawing/2014/chart" uri="{C3380CC4-5D6E-409C-BE32-E72D297353CC}">
                <c16:uniqueId val="{00000009-4FEC-429C-AE3D-D53B50CD658E}"/>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'Fig50'!$A$37:$A$57</c:f>
              <c:strCache>
                <c:ptCount val="21"/>
                <c:pt idx="0">
                  <c:v>Germany (2022)*</c:v>
                </c:pt>
                <c:pt idx="1">
                  <c:v>Philippines (2022)</c:v>
                </c:pt>
                <c:pt idx="2">
                  <c:v>Fiji (2018)</c:v>
                </c:pt>
                <c:pt idx="3">
                  <c:v>Jordan (2015)</c:v>
                </c:pt>
                <c:pt idx="4">
                  <c:v>India (2018)</c:v>
                </c:pt>
                <c:pt idx="5">
                  <c:v>Zambia (2020)</c:v>
                </c:pt>
                <c:pt idx="6">
                  <c:v>Bhutan (2013)</c:v>
                </c:pt>
                <c:pt idx="7">
                  <c:v>Lao People’s Democratic Republic (2020)</c:v>
                </c:pt>
                <c:pt idx="8">
                  <c:v>Papua New Guinea (2021)</c:v>
                </c:pt>
                <c:pt idx="9">
                  <c:v>France (2007)</c:v>
                </c:pt>
                <c:pt idx="10">
                  <c:v>Serbia (2016)</c:v>
                </c:pt>
                <c:pt idx="11">
                  <c:v>Lebanon (2017)</c:v>
                </c:pt>
                <c:pt idx="12">
                  <c:v>Bangladesh (2018a)</c:v>
                </c:pt>
                <c:pt idx="13">
                  <c:v>Cambodia (2018)</c:v>
                </c:pt>
                <c:pt idx="14">
                  <c:v>Sierra Leone (2022)</c:v>
                </c:pt>
                <c:pt idx="15">
                  <c:v>Sudan (2019)</c:v>
                </c:pt>
                <c:pt idx="16">
                  <c:v>Gabon (2021)</c:v>
                </c:pt>
                <c:pt idx="17">
                  <c:v>Ethiopia (2017b)</c:v>
                </c:pt>
                <c:pt idx="18">
                  <c:v>Nigeria (2021)</c:v>
                </c:pt>
                <c:pt idx="19">
                  <c:v>Tajikistan (2017)</c:v>
                </c:pt>
                <c:pt idx="20">
                  <c:v>Mali (2017)</c:v>
                </c:pt>
              </c:strCache>
            </c:strRef>
          </c:cat>
          <c:val>
            <c:numRef>
              <c:f>'Fig50'!$C$37:$C$57</c:f>
              <c:numCache>
                <c:formatCode>0</c:formatCode>
                <c:ptCount val="21"/>
                <c:pt idx="0">
                  <c:v>93.4</c:v>
                </c:pt>
                <c:pt idx="1">
                  <c:v>72</c:v>
                </c:pt>
                <c:pt idx="2">
                  <c:v>66.032610000000005</c:v>
                </c:pt>
                <c:pt idx="3">
                  <c:v>40</c:v>
                </c:pt>
                <c:pt idx="4">
                  <c:v>37.31</c:v>
                </c:pt>
                <c:pt idx="5">
                  <c:v>36.4</c:v>
                </c:pt>
                <c:pt idx="6">
                  <c:v>34</c:v>
                </c:pt>
                <c:pt idx="7">
                  <c:v>33.299999999999997</c:v>
                </c:pt>
                <c:pt idx="8">
                  <c:v>27.448224299065423</c:v>
                </c:pt>
                <c:pt idx="9">
                  <c:v>24</c:v>
                </c:pt>
                <c:pt idx="10">
                  <c:v>23</c:v>
                </c:pt>
                <c:pt idx="11">
                  <c:v>22.8</c:v>
                </c:pt>
                <c:pt idx="12">
                  <c:v>22</c:v>
                </c:pt>
                <c:pt idx="13">
                  <c:v>19.570343201467121</c:v>
                </c:pt>
                <c:pt idx="14">
                  <c:v>18.899999999999999</c:v>
                </c:pt>
                <c:pt idx="15">
                  <c:v>17.100000000000001</c:v>
                </c:pt>
                <c:pt idx="16">
                  <c:v>15.14041514041514</c:v>
                </c:pt>
                <c:pt idx="17">
                  <c:v>12</c:v>
                </c:pt>
                <c:pt idx="18">
                  <c:v>9.375</c:v>
                </c:pt>
                <c:pt idx="19">
                  <c:v>5.1118199999999998</c:v>
                </c:pt>
                <c:pt idx="20">
                  <c:v>1.1986300000000001</c:v>
                </c:pt>
              </c:numCache>
            </c:numRef>
          </c:val>
          <c:extLst>
            <c:ext xmlns:c16="http://schemas.microsoft.com/office/drawing/2014/chart" uri="{C3380CC4-5D6E-409C-BE32-E72D297353CC}">
              <c16:uniqueId val="{0000000A-4FEC-429C-AE3D-D53B50CD658E}"/>
            </c:ext>
          </c:extLst>
        </c:ser>
        <c:dLbls>
          <c:showLegendKey val="0"/>
          <c:showVal val="1"/>
          <c:showCatName val="0"/>
          <c:showSerName val="0"/>
          <c:showPercent val="0"/>
          <c:showBubbleSize val="0"/>
        </c:dLbls>
        <c:gapWidth val="150"/>
        <c:axId val="934432008"/>
        <c:axId val="934427328"/>
      </c:barChart>
      <c:catAx>
        <c:axId val="93443200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4427328"/>
        <c:crosses val="autoZero"/>
        <c:auto val="1"/>
        <c:lblAlgn val="ctr"/>
        <c:lblOffset val="100"/>
        <c:noMultiLvlLbl val="0"/>
      </c:catAx>
      <c:valAx>
        <c:axId val="9344273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Proportion of schools or individuals (%)</a:t>
                </a:r>
              </a:p>
            </c:rich>
          </c:tx>
          <c:layout>
            <c:manualLayout>
              <c:xMode val="edge"/>
              <c:yMode val="edge"/>
              <c:x val="0.48120454006794294"/>
              <c:y val="0.9440705395696505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4432008"/>
        <c:crosses val="max"/>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US" sz="1100"/>
              <a:t>Bhutan </a:t>
            </a:r>
          </a:p>
          <a:p>
            <a:pPr>
              <a:defRPr sz="1100"/>
            </a:pPr>
            <a:r>
              <a:rPr lang="en-US" sz="1100"/>
              <a:t>(2018)</a:t>
            </a:r>
          </a:p>
        </c:rich>
      </c:tx>
      <c:layout>
        <c:manualLayout>
          <c:xMode val="edge"/>
          <c:yMode val="edge"/>
          <c:x val="0.38984740793659634"/>
          <c:y val="0.39223454731680168"/>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9379046369203855E-2"/>
          <c:y val="5.3209072020291973E-2"/>
          <c:w val="0.93822066039391649"/>
          <c:h val="0.8294021020534823"/>
        </c:manualLayout>
      </c:layout>
      <c:doughnutChart>
        <c:varyColors val="1"/>
        <c:ser>
          <c:idx val="0"/>
          <c:order val="0"/>
          <c:dPt>
            <c:idx val="0"/>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1-800D-4C93-8824-D0D87002E10E}"/>
              </c:ext>
            </c:extLst>
          </c:dPt>
          <c:dPt>
            <c:idx val="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800D-4C93-8824-D0D87002E10E}"/>
              </c:ext>
            </c:extLst>
          </c:dPt>
          <c:dPt>
            <c:idx val="2"/>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5-800D-4C93-8824-D0D87002E10E}"/>
              </c:ext>
            </c:extLst>
          </c:dPt>
          <c:dPt>
            <c:idx val="3"/>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7-800D-4C93-8824-D0D87002E10E}"/>
              </c:ext>
            </c:extLst>
          </c:dPt>
          <c:dPt>
            <c:idx val="4"/>
            <c:bubble3D val="0"/>
            <c:spPr>
              <a:solidFill>
                <a:schemeClr val="bg1">
                  <a:lumMod val="85000"/>
                </a:schemeClr>
              </a:solidFill>
              <a:ln w="19050">
                <a:solidFill>
                  <a:schemeClr val="lt1"/>
                </a:solidFill>
              </a:ln>
              <a:effectLst/>
            </c:spPr>
            <c:extLst>
              <c:ext xmlns:c16="http://schemas.microsoft.com/office/drawing/2014/chart" uri="{C3380CC4-5D6E-409C-BE32-E72D297353CC}">
                <c16:uniqueId val="{00000009-800D-4C93-8824-D0D87002E10E}"/>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'Fig51'!$B$19:$K$19</c15:sqref>
                  </c15:fullRef>
                </c:ext>
              </c:extLst>
              <c:f>('Fig51'!$B$19,'Fig51'!$D$19:$E$19,'Fig51'!$I$19:$J$19)</c:f>
              <c:strCache>
                <c:ptCount val="5"/>
                <c:pt idx="0">
                  <c:v>Menstrual waste bin</c:v>
                </c:pt>
                <c:pt idx="1">
                  <c:v>In the pit for burying</c:v>
                </c:pt>
                <c:pt idx="2">
                  <c:v>In the burning place</c:v>
                </c:pt>
                <c:pt idx="3">
                  <c:v>Other</c:v>
                </c:pt>
                <c:pt idx="4">
                  <c:v>Don't change at school</c:v>
                </c:pt>
              </c:strCache>
            </c:strRef>
          </c:cat>
          <c:val>
            <c:numRef>
              <c:extLst>
                <c:ext xmlns:c15="http://schemas.microsoft.com/office/drawing/2012/chart" uri="{02D57815-91ED-43cb-92C2-25804820EDAC}">
                  <c15:fullRef>
                    <c15:sqref>'Fig51'!$B$20:$K$20</c15:sqref>
                  </c15:fullRef>
                </c:ext>
              </c:extLst>
              <c:f>('Fig51'!$B$20,'Fig51'!$D$20:$E$20,'Fig51'!$I$20:$J$20)</c:f>
              <c:numCache>
                <c:formatCode>0</c:formatCode>
                <c:ptCount val="5"/>
                <c:pt idx="0">
                  <c:v>55.1</c:v>
                </c:pt>
                <c:pt idx="1">
                  <c:v>17.899999999999999</c:v>
                </c:pt>
                <c:pt idx="2">
                  <c:v>14.2</c:v>
                </c:pt>
                <c:pt idx="3">
                  <c:v>4.3</c:v>
                </c:pt>
                <c:pt idx="4">
                  <c:v>8.5</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A-800D-4C93-8824-D0D87002E10E}"/>
            </c:ext>
          </c:extLst>
        </c:ser>
        <c:dLbls>
          <c:showLegendKey val="0"/>
          <c:showVal val="1"/>
          <c:showCatName val="0"/>
          <c:showSerName val="0"/>
          <c:showPercent val="0"/>
          <c:showBubbleSize val="0"/>
          <c:showLeaderLines val="1"/>
        </c:dLbls>
        <c:firstSliceAng val="0"/>
        <c:holeSize val="5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US" sz="1100"/>
              <a:t>Ethiopia </a:t>
            </a:r>
          </a:p>
          <a:p>
            <a:pPr>
              <a:defRPr sz="1100"/>
            </a:pPr>
            <a:r>
              <a:rPr lang="en-US" sz="1100"/>
              <a:t>(2017a)</a:t>
            </a:r>
          </a:p>
        </c:rich>
      </c:tx>
      <c:layout>
        <c:manualLayout>
          <c:xMode val="edge"/>
          <c:yMode val="edge"/>
          <c:x val="0.36475790124568841"/>
          <c:y val="0.39749870895410855"/>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6262920576537447E-2"/>
          <c:y val="5.8563709220432282E-2"/>
          <c:w val="0.87656293276314767"/>
          <c:h val="0.83398685204673628"/>
        </c:manualLayout>
      </c:layout>
      <c:doughnutChart>
        <c:varyColors val="1"/>
        <c:ser>
          <c:idx val="0"/>
          <c:order val="0"/>
          <c:dPt>
            <c:idx val="0"/>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1-C894-4105-8065-C5D71389DA40}"/>
              </c:ext>
            </c:extLst>
          </c:dPt>
          <c:dPt>
            <c:idx val="1"/>
            <c:bubble3D val="0"/>
            <c:spPr>
              <a:solidFill>
                <a:schemeClr val="accent6"/>
              </a:solidFill>
              <a:ln w="19050">
                <a:solidFill>
                  <a:schemeClr val="lt1"/>
                </a:solidFill>
              </a:ln>
              <a:effectLst/>
            </c:spPr>
            <c:extLst>
              <c:ext xmlns:c16="http://schemas.microsoft.com/office/drawing/2014/chart" uri="{C3380CC4-5D6E-409C-BE32-E72D297353CC}">
                <c16:uniqueId val="{00000003-C894-4105-8065-C5D71389DA40}"/>
              </c:ext>
            </c:extLst>
          </c:dPt>
          <c:dPt>
            <c:idx val="2"/>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5-C894-4105-8065-C5D71389DA40}"/>
              </c:ext>
            </c:extLst>
          </c:dPt>
          <c:dPt>
            <c:idx val="3"/>
            <c:bubble3D val="0"/>
            <c:spPr>
              <a:solidFill>
                <a:schemeClr val="accent5">
                  <a:lumMod val="60000"/>
                  <a:lumOff val="40000"/>
                </a:schemeClr>
              </a:solidFill>
              <a:ln w="19050">
                <a:solidFill>
                  <a:schemeClr val="lt1"/>
                </a:solidFill>
              </a:ln>
              <a:effectLst/>
            </c:spPr>
            <c:extLst>
              <c:ext xmlns:c16="http://schemas.microsoft.com/office/drawing/2014/chart" uri="{C3380CC4-5D6E-409C-BE32-E72D297353CC}">
                <c16:uniqueId val="{00000007-C894-4105-8065-C5D71389DA4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894-4105-8065-C5D71389DA40}"/>
              </c:ext>
            </c:extLst>
          </c:dPt>
          <c:dPt>
            <c:idx val="5"/>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B-C894-4105-8065-C5D71389DA40}"/>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'Fig51'!$B$19:$K$19</c15:sqref>
                  </c15:fullRef>
                </c:ext>
              </c:extLst>
              <c:f>('Fig51'!$B$19:$D$19,'Fig51'!$F$19:$G$19,'Fig51'!$I$19)</c:f>
              <c:strCache>
                <c:ptCount val="6"/>
                <c:pt idx="0">
                  <c:v>Menstrual waste bin</c:v>
                </c:pt>
                <c:pt idx="1">
                  <c:v>General waste bin</c:v>
                </c:pt>
                <c:pt idx="2">
                  <c:v>In the pit for burying</c:v>
                </c:pt>
                <c:pt idx="3">
                  <c:v>Latrine/Toilet/Drain</c:v>
                </c:pt>
                <c:pt idx="4">
                  <c:v>In the open / bush</c:v>
                </c:pt>
                <c:pt idx="5">
                  <c:v>Other</c:v>
                </c:pt>
              </c:strCache>
            </c:strRef>
          </c:cat>
          <c:val>
            <c:numRef>
              <c:extLst>
                <c:ext xmlns:c15="http://schemas.microsoft.com/office/drawing/2012/chart" uri="{02D57815-91ED-43cb-92C2-25804820EDAC}">
                  <c15:fullRef>
                    <c15:sqref>'Fig51'!$B$21:$K$21</c15:sqref>
                  </c15:fullRef>
                </c:ext>
              </c:extLst>
              <c:f>('Fig51'!$B$21:$D$21,'Fig51'!$F$21:$G$21,'Fig51'!$I$21)</c:f>
              <c:numCache>
                <c:formatCode>0</c:formatCode>
                <c:ptCount val="6"/>
                <c:pt idx="0">
                  <c:v>3</c:v>
                </c:pt>
                <c:pt idx="1">
                  <c:v>6</c:v>
                </c:pt>
                <c:pt idx="2">
                  <c:v>1</c:v>
                </c:pt>
                <c:pt idx="3">
                  <c:v>72</c:v>
                </c:pt>
                <c:pt idx="4">
                  <c:v>7</c:v>
                </c:pt>
                <c:pt idx="5">
                  <c:v>12</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C-C894-4105-8065-C5D71389DA40}"/>
            </c:ext>
          </c:extLst>
        </c:ser>
        <c:dLbls>
          <c:showLegendKey val="0"/>
          <c:showVal val="0"/>
          <c:showCatName val="0"/>
          <c:showSerName val="0"/>
          <c:showPercent val="0"/>
          <c:showBubbleSize val="0"/>
          <c:showLeaderLines val="1"/>
        </c:dLbls>
        <c:firstSliceAng val="0"/>
        <c:holeSize val="5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US" sz="1100"/>
              <a:t>Indonesia </a:t>
            </a:r>
          </a:p>
          <a:p>
            <a:pPr>
              <a:defRPr sz="1100"/>
            </a:pPr>
            <a:r>
              <a:rPr lang="en-US" sz="1100"/>
              <a:t>(2018)*</a:t>
            </a:r>
          </a:p>
        </c:rich>
      </c:tx>
      <c:layout>
        <c:manualLayout>
          <c:xMode val="edge"/>
          <c:yMode val="edge"/>
          <c:x val="0.34742668197173476"/>
          <c:y val="0.42418151830321565"/>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5298119117143275E-2"/>
          <c:y val="7.4627589355997628E-2"/>
          <c:w val="0.91261247194755613"/>
          <c:h val="0.82555906394235201"/>
        </c:manualLayout>
      </c:layout>
      <c:doughnutChart>
        <c:varyColors val="1"/>
        <c:ser>
          <c:idx val="0"/>
          <c:order val="0"/>
          <c:dPt>
            <c:idx val="0"/>
            <c:bubble3D val="0"/>
            <c:spPr>
              <a:solidFill>
                <a:schemeClr val="accent6">
                  <a:shade val="53000"/>
                </a:schemeClr>
              </a:solidFill>
              <a:ln w="19050">
                <a:solidFill>
                  <a:schemeClr val="lt1"/>
                </a:solidFill>
              </a:ln>
              <a:effectLst/>
            </c:spPr>
            <c:extLst>
              <c:ext xmlns:c16="http://schemas.microsoft.com/office/drawing/2014/chart" uri="{C3380CC4-5D6E-409C-BE32-E72D297353CC}">
                <c16:uniqueId val="{00000001-C797-473C-915B-08432452A134}"/>
              </c:ext>
            </c:extLst>
          </c:dPt>
          <c:dPt>
            <c:idx val="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C797-473C-915B-08432452A134}"/>
              </c:ext>
            </c:extLst>
          </c:dPt>
          <c:dPt>
            <c:idx val="2"/>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5-C797-473C-915B-08432452A134}"/>
              </c:ext>
            </c:extLst>
          </c:dPt>
          <c:dPt>
            <c:idx val="3"/>
            <c:bubble3D val="0"/>
            <c:spPr>
              <a:solidFill>
                <a:schemeClr val="accent5">
                  <a:lumMod val="60000"/>
                  <a:lumOff val="40000"/>
                </a:schemeClr>
              </a:solidFill>
              <a:ln w="19050">
                <a:solidFill>
                  <a:schemeClr val="lt1"/>
                </a:solidFill>
              </a:ln>
              <a:effectLst/>
            </c:spPr>
            <c:extLst>
              <c:ext xmlns:c16="http://schemas.microsoft.com/office/drawing/2014/chart" uri="{C3380CC4-5D6E-409C-BE32-E72D297353CC}">
                <c16:uniqueId val="{00000007-C797-473C-915B-08432452A134}"/>
              </c:ext>
            </c:extLst>
          </c:dPt>
          <c:dPt>
            <c:idx val="4"/>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9-C797-473C-915B-08432452A134}"/>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'Fig51'!$B$19:$K$19</c15:sqref>
                  </c15:fullRef>
                </c:ext>
              </c:extLst>
              <c:f>('Fig51'!$C$19:$F$19,'Fig51'!$I$19)</c:f>
              <c:strCache>
                <c:ptCount val="5"/>
                <c:pt idx="0">
                  <c:v>General waste bin</c:v>
                </c:pt>
                <c:pt idx="1">
                  <c:v>In the pit for burying</c:v>
                </c:pt>
                <c:pt idx="2">
                  <c:v>In the burning place</c:v>
                </c:pt>
                <c:pt idx="3">
                  <c:v>Latrine/Toilet/Drain</c:v>
                </c:pt>
                <c:pt idx="4">
                  <c:v>Other</c:v>
                </c:pt>
              </c:strCache>
            </c:strRef>
          </c:cat>
          <c:val>
            <c:numRef>
              <c:extLst>
                <c:ext xmlns:c15="http://schemas.microsoft.com/office/drawing/2012/chart" uri="{02D57815-91ED-43cb-92C2-25804820EDAC}">
                  <c15:fullRef>
                    <c15:sqref>'Fig51'!$B$22:$K$22</c15:sqref>
                  </c15:fullRef>
                </c:ext>
              </c:extLst>
              <c:f>('Fig51'!$C$22:$F$22,'Fig51'!$I$22)</c:f>
              <c:numCache>
                <c:formatCode>0</c:formatCode>
                <c:ptCount val="5"/>
                <c:pt idx="0">
                  <c:v>54.4</c:v>
                </c:pt>
                <c:pt idx="1">
                  <c:v>23.2</c:v>
                </c:pt>
                <c:pt idx="2">
                  <c:v>3.1</c:v>
                </c:pt>
                <c:pt idx="3">
                  <c:v>16.200000000000003</c:v>
                </c:pt>
                <c:pt idx="4">
                  <c:v>3.2</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A-C797-473C-915B-08432452A134}"/>
            </c:ext>
          </c:extLst>
        </c:ser>
        <c:dLbls>
          <c:showLegendKey val="0"/>
          <c:showVal val="0"/>
          <c:showCatName val="0"/>
          <c:showSerName val="0"/>
          <c:showPercent val="0"/>
          <c:showBubbleSize val="0"/>
          <c:showLeaderLines val="1"/>
        </c:dLbls>
        <c:firstSliceAng val="0"/>
        <c:holeSize val="5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1.9379046369203855E-2"/>
          <c:y val="4.2500000000000003E-2"/>
          <c:w val="0.91844631828324563"/>
          <c:h val="0.82970061253676586"/>
        </c:manualLayout>
      </c:layout>
      <c:doughnutChart>
        <c:varyColors val="1"/>
        <c:ser>
          <c:idx val="0"/>
          <c:order val="0"/>
          <c:dPt>
            <c:idx val="0"/>
            <c:bubble3D val="0"/>
            <c:spPr>
              <a:solidFill>
                <a:schemeClr val="accent6">
                  <a:shade val="50000"/>
                </a:schemeClr>
              </a:solidFill>
              <a:ln w="19050">
                <a:solidFill>
                  <a:schemeClr val="lt1"/>
                </a:solidFill>
              </a:ln>
              <a:effectLst/>
            </c:spPr>
            <c:extLst>
              <c:ext xmlns:c16="http://schemas.microsoft.com/office/drawing/2014/chart" uri="{C3380CC4-5D6E-409C-BE32-E72D297353CC}">
                <c16:uniqueId val="{00000001-7D1B-4F29-B37A-19DE3B14FBD3}"/>
              </c:ext>
            </c:extLst>
          </c:dPt>
          <c:dPt>
            <c:idx val="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7D1B-4F29-B37A-19DE3B14FBD3}"/>
              </c:ext>
            </c:extLst>
          </c:dPt>
          <c:dPt>
            <c:idx val="2"/>
            <c:bubble3D val="0"/>
            <c:spPr>
              <a:solidFill>
                <a:schemeClr val="accent5">
                  <a:lumMod val="60000"/>
                  <a:lumOff val="40000"/>
                </a:schemeClr>
              </a:solidFill>
              <a:ln w="19050">
                <a:solidFill>
                  <a:schemeClr val="lt1"/>
                </a:solidFill>
              </a:ln>
              <a:effectLst/>
            </c:spPr>
            <c:extLst>
              <c:ext xmlns:c16="http://schemas.microsoft.com/office/drawing/2014/chart" uri="{C3380CC4-5D6E-409C-BE32-E72D297353CC}">
                <c16:uniqueId val="{00000005-7D1B-4F29-B37A-19DE3B14FBD3}"/>
              </c:ext>
            </c:extLst>
          </c:dPt>
          <c:dPt>
            <c:idx val="3"/>
            <c:bubble3D val="0"/>
            <c:spPr>
              <a:solidFill>
                <a:schemeClr val="accent5">
                  <a:lumMod val="75000"/>
                </a:schemeClr>
              </a:solidFill>
              <a:ln w="19050">
                <a:solidFill>
                  <a:schemeClr val="lt1"/>
                </a:solidFill>
              </a:ln>
              <a:effectLst/>
            </c:spPr>
            <c:extLst>
              <c:ext xmlns:c16="http://schemas.microsoft.com/office/drawing/2014/chart" uri="{C3380CC4-5D6E-409C-BE32-E72D297353CC}">
                <c16:uniqueId val="{00000007-7D1B-4F29-B37A-19DE3B14FBD3}"/>
              </c:ext>
            </c:extLst>
          </c:dPt>
          <c:dPt>
            <c:idx val="4"/>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9-7D1B-4F29-B37A-19DE3B14FBD3}"/>
              </c:ext>
            </c:extLst>
          </c:dPt>
          <c:dPt>
            <c:idx val="5"/>
            <c:bubble3D val="0"/>
            <c:spPr>
              <a:solidFill>
                <a:schemeClr val="bg1">
                  <a:lumMod val="85000"/>
                </a:schemeClr>
              </a:solidFill>
              <a:ln w="19050">
                <a:solidFill>
                  <a:schemeClr val="lt1"/>
                </a:solidFill>
              </a:ln>
              <a:effectLst/>
            </c:spPr>
            <c:extLst>
              <c:ext xmlns:c16="http://schemas.microsoft.com/office/drawing/2014/chart" uri="{C3380CC4-5D6E-409C-BE32-E72D297353CC}">
                <c16:uniqueId val="{0000000B-7D1B-4F29-B37A-19DE3B14FBD3}"/>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'Fig51'!$B$19:$J$19</c15:sqref>
                  </c15:fullRef>
                </c:ext>
              </c:extLst>
              <c:f>('Fig51'!$C$19:$D$19,'Fig51'!$F$19,'Fig51'!$H$19:$J$19)</c:f>
              <c:strCache>
                <c:ptCount val="6"/>
                <c:pt idx="0">
                  <c:v>General waste bin</c:v>
                </c:pt>
                <c:pt idx="1">
                  <c:v>In the pit for burying</c:v>
                </c:pt>
                <c:pt idx="2">
                  <c:v>Latrine/Toilet/Drain</c:v>
                </c:pt>
                <c:pt idx="3">
                  <c:v>Bring home</c:v>
                </c:pt>
                <c:pt idx="4">
                  <c:v>Other</c:v>
                </c:pt>
                <c:pt idx="5">
                  <c:v>Don't change at school</c:v>
                </c:pt>
              </c:strCache>
            </c:strRef>
          </c:cat>
          <c:val>
            <c:numRef>
              <c:extLst>
                <c:ext xmlns:c15="http://schemas.microsoft.com/office/drawing/2012/chart" uri="{02D57815-91ED-43cb-92C2-25804820EDAC}">
                  <c15:fullRef>
                    <c15:sqref>'Fig51'!$B$23:$J$23</c15:sqref>
                  </c15:fullRef>
                </c:ext>
              </c:extLst>
              <c:f>('Fig51'!$C$23:$D$23,'Fig51'!$F$23,'Fig51'!$H$23:$J$23)</c:f>
              <c:numCache>
                <c:formatCode>0</c:formatCode>
                <c:ptCount val="6"/>
                <c:pt idx="0">
                  <c:v>73.2</c:v>
                </c:pt>
                <c:pt idx="1">
                  <c:v>4.0999999999999996</c:v>
                </c:pt>
                <c:pt idx="2">
                  <c:v>5.5</c:v>
                </c:pt>
                <c:pt idx="3">
                  <c:v>23.8</c:v>
                </c:pt>
                <c:pt idx="4">
                  <c:v>2.2999999999999998</c:v>
                </c:pt>
                <c:pt idx="5">
                  <c:v>4.7</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C-7D1B-4F29-B37A-19DE3B14FBD3}"/>
            </c:ext>
          </c:extLst>
        </c:ser>
        <c:dLbls>
          <c:showLegendKey val="0"/>
          <c:showVal val="1"/>
          <c:showCatName val="0"/>
          <c:showSerName val="0"/>
          <c:showPercent val="0"/>
          <c:showBubbleSize val="0"/>
          <c:showLeaderLines val="1"/>
        </c:dLbls>
        <c:firstSliceAng val="0"/>
        <c:holeSize val="5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0.638789920714252"/>
          <c:y val="0.28692605892225076"/>
          <c:w val="0.3597408297555309"/>
          <c:h val="0.71020370107419084"/>
        </c:manualLayout>
      </c:layout>
      <c:doughnutChart>
        <c:varyColors val="1"/>
        <c:ser>
          <c:idx val="0"/>
          <c:order val="0"/>
          <c:dPt>
            <c:idx val="0"/>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1-BCFD-4DC1-A569-6406AB966ABA}"/>
              </c:ext>
            </c:extLst>
          </c:dPt>
          <c:dPt>
            <c:idx val="1"/>
            <c:bubble3D val="0"/>
            <c:spPr>
              <a:solidFill>
                <a:schemeClr val="accent6"/>
              </a:solidFill>
              <a:ln w="19050">
                <a:solidFill>
                  <a:schemeClr val="lt1"/>
                </a:solidFill>
              </a:ln>
              <a:effectLst/>
            </c:spPr>
            <c:extLst>
              <c:ext xmlns:c16="http://schemas.microsoft.com/office/drawing/2014/chart" uri="{C3380CC4-5D6E-409C-BE32-E72D297353CC}">
                <c16:uniqueId val="{00000003-BCFD-4DC1-A569-6406AB966ABA}"/>
              </c:ext>
            </c:extLst>
          </c:dPt>
          <c:dPt>
            <c:idx val="2"/>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5-BCFD-4DC1-A569-6406AB966ABA}"/>
              </c:ext>
            </c:extLst>
          </c:dPt>
          <c:dPt>
            <c:idx val="3"/>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7-BCFD-4DC1-A569-6406AB966ABA}"/>
              </c:ext>
            </c:extLst>
          </c:dPt>
          <c:dPt>
            <c:idx val="4"/>
            <c:bubble3D val="0"/>
            <c:spPr>
              <a:solidFill>
                <a:schemeClr val="accent5">
                  <a:lumMod val="60000"/>
                  <a:lumOff val="40000"/>
                </a:schemeClr>
              </a:solidFill>
              <a:ln w="19050">
                <a:solidFill>
                  <a:schemeClr val="lt1"/>
                </a:solidFill>
              </a:ln>
              <a:effectLst/>
            </c:spPr>
            <c:extLst>
              <c:ext xmlns:c16="http://schemas.microsoft.com/office/drawing/2014/chart" uri="{C3380CC4-5D6E-409C-BE32-E72D297353CC}">
                <c16:uniqueId val="{00000009-BCFD-4DC1-A569-6406AB966ABA}"/>
              </c:ext>
            </c:extLst>
          </c:dPt>
          <c:dPt>
            <c:idx val="5"/>
            <c:bubble3D val="0"/>
            <c:spPr>
              <a:solidFill>
                <a:schemeClr val="accent5"/>
              </a:solidFill>
              <a:ln w="19050">
                <a:solidFill>
                  <a:schemeClr val="lt1"/>
                </a:solidFill>
              </a:ln>
              <a:effectLst/>
            </c:spPr>
            <c:extLst>
              <c:ext xmlns:c16="http://schemas.microsoft.com/office/drawing/2014/chart" uri="{C3380CC4-5D6E-409C-BE32-E72D297353CC}">
                <c16:uniqueId val="{0000000B-BCFD-4DC1-A569-6406AB966ABA}"/>
              </c:ext>
            </c:extLst>
          </c:dPt>
          <c:dPt>
            <c:idx val="6"/>
            <c:bubble3D val="0"/>
            <c:spPr>
              <a:solidFill>
                <a:schemeClr val="accent5">
                  <a:lumMod val="75000"/>
                </a:schemeClr>
              </a:solidFill>
              <a:ln w="19050">
                <a:solidFill>
                  <a:schemeClr val="lt1"/>
                </a:solidFill>
              </a:ln>
              <a:effectLst/>
            </c:spPr>
            <c:extLst>
              <c:ext xmlns:c16="http://schemas.microsoft.com/office/drawing/2014/chart" uri="{C3380CC4-5D6E-409C-BE32-E72D297353CC}">
                <c16:uniqueId val="{0000000D-BCFD-4DC1-A569-6406AB966ABA}"/>
              </c:ext>
            </c:extLst>
          </c:dPt>
          <c:dPt>
            <c:idx val="7"/>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F-BCFD-4DC1-A569-6406AB966ABA}"/>
              </c:ext>
            </c:extLst>
          </c:dPt>
          <c:dPt>
            <c:idx val="8"/>
            <c:bubble3D val="0"/>
            <c:spPr>
              <a:solidFill>
                <a:schemeClr val="bg1">
                  <a:lumMod val="85000"/>
                </a:schemeClr>
              </a:solidFill>
              <a:ln w="19050">
                <a:solidFill>
                  <a:schemeClr val="lt1"/>
                </a:solidFill>
              </a:ln>
              <a:effectLst/>
            </c:spPr>
            <c:extLst>
              <c:ext xmlns:c16="http://schemas.microsoft.com/office/drawing/2014/chart" uri="{C3380CC4-5D6E-409C-BE32-E72D297353CC}">
                <c16:uniqueId val="{00000011-BCFD-4DC1-A569-6406AB966ABA}"/>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'Fig51'!$B$19:$K$19</c15:sqref>
                  </c15:fullRef>
                </c:ext>
              </c:extLst>
              <c:f>'Fig51'!$B$19:$J$19</c:f>
              <c:strCache>
                <c:ptCount val="9"/>
                <c:pt idx="0">
                  <c:v>Menstrual waste bin</c:v>
                </c:pt>
                <c:pt idx="1">
                  <c:v>General waste bin</c:v>
                </c:pt>
                <c:pt idx="2">
                  <c:v>In the pit for burying</c:v>
                </c:pt>
                <c:pt idx="3">
                  <c:v>In the burning place</c:v>
                </c:pt>
                <c:pt idx="4">
                  <c:v>Latrine/Toilet/Drain</c:v>
                </c:pt>
                <c:pt idx="5">
                  <c:v>In the open / bush</c:v>
                </c:pt>
                <c:pt idx="6">
                  <c:v>Bring home</c:v>
                </c:pt>
                <c:pt idx="7">
                  <c:v>Other</c:v>
                </c:pt>
                <c:pt idx="8">
                  <c:v>Don't change at school</c:v>
                </c:pt>
              </c:strCache>
            </c:strRef>
          </c:cat>
          <c:val>
            <c:numRef>
              <c:extLst>
                <c:ext xmlns:c15="http://schemas.microsoft.com/office/drawing/2012/chart" uri="{02D57815-91ED-43cb-92C2-25804820EDAC}">
                  <c15:fullRef>
                    <c15:sqref>'Fig51'!$B$24:$K$24</c15:sqref>
                  </c15:fullRef>
                </c:ext>
              </c:extLst>
              <c:f>'Fig51'!$B$24:$J$24</c:f>
              <c:numCache>
                <c:formatCode>0</c:formatCode>
                <c:ptCount val="9"/>
                <c:pt idx="0">
                  <c:v>10</c:v>
                </c:pt>
                <c:pt idx="1">
                  <c:v>10</c:v>
                </c:pt>
                <c:pt idx="2">
                  <c:v>10</c:v>
                </c:pt>
                <c:pt idx="3">
                  <c:v>10</c:v>
                </c:pt>
                <c:pt idx="4">
                  <c:v>10</c:v>
                </c:pt>
                <c:pt idx="5">
                  <c:v>10</c:v>
                </c:pt>
                <c:pt idx="6">
                  <c:v>10</c:v>
                </c:pt>
                <c:pt idx="7">
                  <c:v>10</c:v>
                </c:pt>
                <c:pt idx="8">
                  <c:v>10</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2-BCFD-4DC1-A569-6406AB966ABA}"/>
            </c:ext>
          </c:extLst>
        </c:ser>
        <c:dLbls>
          <c:showLegendKey val="0"/>
          <c:showVal val="1"/>
          <c:showCatName val="0"/>
          <c:showSerName val="0"/>
          <c:showPercent val="0"/>
          <c:showBubbleSize val="0"/>
          <c:showLeaderLines val="1"/>
        </c:dLbls>
        <c:firstSliceAng val="0"/>
        <c:holeSize val="55"/>
      </c:doughnutChart>
      <c:spPr>
        <a:noFill/>
        <a:ln>
          <a:noFill/>
        </a:ln>
        <a:effectLst/>
      </c:spPr>
    </c:plotArea>
    <c:legend>
      <c:legendPos val="l"/>
      <c:layout>
        <c:manualLayout>
          <c:xMode val="edge"/>
          <c:yMode val="edge"/>
          <c:x val="1.6507934857349346E-2"/>
          <c:y val="0.15523503377910228"/>
          <c:w val="0.33903745308128619"/>
          <c:h val="0.7828463063676472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1785925841838578"/>
          <c:y val="2.8141702172505688E-2"/>
          <c:w val="0.54848412297086713"/>
          <c:h val="0.82545429909215462"/>
        </c:manualLayout>
      </c:layout>
      <c:barChart>
        <c:barDir val="bar"/>
        <c:grouping val="clustered"/>
        <c:varyColors val="0"/>
        <c:ser>
          <c:idx val="0"/>
          <c:order val="0"/>
          <c:spPr>
            <a:solidFill>
              <a:schemeClr val="accent6"/>
            </a:solidFill>
            <a:ln w="25400">
              <a:noFill/>
            </a:ln>
            <a:effectLst/>
          </c:spPr>
          <c:invertIfNegative val="0"/>
          <c:dPt>
            <c:idx val="2"/>
            <c:invertIfNegative val="0"/>
            <c:bubble3D val="0"/>
            <c:spPr>
              <a:solidFill>
                <a:schemeClr val="accent6"/>
              </a:solidFill>
              <a:ln w="25400">
                <a:noFill/>
              </a:ln>
              <a:effectLst/>
            </c:spPr>
            <c:extLst>
              <c:ext xmlns:c16="http://schemas.microsoft.com/office/drawing/2014/chart" uri="{C3380CC4-5D6E-409C-BE32-E72D297353CC}">
                <c16:uniqueId val="{00000001-653F-4522-9066-07CE60B50387}"/>
              </c:ext>
            </c:extLst>
          </c:dPt>
          <c:dPt>
            <c:idx val="3"/>
            <c:invertIfNegative val="0"/>
            <c:bubble3D val="0"/>
            <c:spPr>
              <a:solidFill>
                <a:schemeClr val="accent6"/>
              </a:solidFill>
              <a:ln w="25400">
                <a:noFill/>
              </a:ln>
              <a:effectLst/>
            </c:spPr>
            <c:extLst>
              <c:ext xmlns:c16="http://schemas.microsoft.com/office/drawing/2014/chart" uri="{C3380CC4-5D6E-409C-BE32-E72D297353CC}">
                <c16:uniqueId val="{00000003-653F-4522-9066-07CE60B50387}"/>
              </c:ext>
            </c:extLst>
          </c:dPt>
          <c:dPt>
            <c:idx val="10"/>
            <c:invertIfNegative val="0"/>
            <c:bubble3D val="0"/>
            <c:spPr>
              <a:solidFill>
                <a:schemeClr val="accent6">
                  <a:lumMod val="40000"/>
                  <a:lumOff val="60000"/>
                </a:schemeClr>
              </a:solidFill>
              <a:ln w="25400">
                <a:noFill/>
              </a:ln>
              <a:effectLst/>
            </c:spPr>
            <c:extLst>
              <c:ext xmlns:c16="http://schemas.microsoft.com/office/drawing/2014/chart" uri="{C3380CC4-5D6E-409C-BE32-E72D297353CC}">
                <c16:uniqueId val="{00000005-653F-4522-9066-07CE60B50387}"/>
              </c:ext>
            </c:extLst>
          </c:dPt>
          <c:dPt>
            <c:idx val="11"/>
            <c:invertIfNegative val="0"/>
            <c:bubble3D val="0"/>
            <c:spPr>
              <a:solidFill>
                <a:schemeClr val="accent6"/>
              </a:solidFill>
              <a:ln w="25400">
                <a:noFill/>
              </a:ln>
              <a:effectLst/>
            </c:spPr>
            <c:extLst>
              <c:ext xmlns:c16="http://schemas.microsoft.com/office/drawing/2014/chart" uri="{C3380CC4-5D6E-409C-BE32-E72D297353CC}">
                <c16:uniqueId val="{00000007-653F-4522-9066-07CE60B503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'Fig40'!$A$30:$A$43</c:f>
              <c:strCache>
                <c:ptCount val="14"/>
                <c:pt idx="0">
                  <c:v>Philippines (2022)</c:v>
                </c:pt>
                <c:pt idx="1">
                  <c:v>Lebanon (2017)</c:v>
                </c:pt>
                <c:pt idx="2">
                  <c:v>United States of America (2021)*</c:v>
                </c:pt>
                <c:pt idx="3">
                  <c:v>Zambia (2020)</c:v>
                </c:pt>
                <c:pt idx="4">
                  <c:v>Ecuador (2020)</c:v>
                </c:pt>
                <c:pt idx="5">
                  <c:v>Sierra Leone (2022)</c:v>
                </c:pt>
                <c:pt idx="6">
                  <c:v>Sudan (2019)</c:v>
                </c:pt>
                <c:pt idx="7">
                  <c:v>Ethiopia (2017a)*</c:v>
                </c:pt>
                <c:pt idx="8">
                  <c:v>Cambodia (2018)</c:v>
                </c:pt>
                <c:pt idx="9">
                  <c:v>Gabon (2021)</c:v>
                </c:pt>
                <c:pt idx="10">
                  <c:v>Papua New Guinea (2021)</c:v>
                </c:pt>
                <c:pt idx="11">
                  <c:v>Nigeria (2019)</c:v>
                </c:pt>
                <c:pt idx="12">
                  <c:v>Namibia (2013)</c:v>
                </c:pt>
                <c:pt idx="13">
                  <c:v>Mali (2017)</c:v>
                </c:pt>
              </c:strCache>
            </c:strRef>
          </c:cat>
          <c:val>
            <c:numRef>
              <c:f>'Fig40'!$C$30:$C$43</c:f>
              <c:numCache>
                <c:formatCode>0</c:formatCode>
                <c:ptCount val="14"/>
                <c:pt idx="0">
                  <c:v>87.4</c:v>
                </c:pt>
                <c:pt idx="1">
                  <c:v>54.7</c:v>
                </c:pt>
                <c:pt idx="2">
                  <c:v>47</c:v>
                </c:pt>
                <c:pt idx="3">
                  <c:v>35.4</c:v>
                </c:pt>
                <c:pt idx="4">
                  <c:v>21.265509999999999</c:v>
                </c:pt>
                <c:pt idx="5">
                  <c:v>20.3</c:v>
                </c:pt>
                <c:pt idx="6">
                  <c:v>19</c:v>
                </c:pt>
                <c:pt idx="7">
                  <c:v>18.600000000000001</c:v>
                </c:pt>
                <c:pt idx="8">
                  <c:v>15.79774692166623</c:v>
                </c:pt>
                <c:pt idx="9">
                  <c:v>11.965811965811969</c:v>
                </c:pt>
                <c:pt idx="10">
                  <c:v>10.671401869158879</c:v>
                </c:pt>
                <c:pt idx="11">
                  <c:v>5.6</c:v>
                </c:pt>
                <c:pt idx="12">
                  <c:v>5</c:v>
                </c:pt>
                <c:pt idx="13" formatCode="0.0">
                  <c:v>0.42808000000000002</c:v>
                </c:pt>
              </c:numCache>
            </c:numRef>
          </c:val>
          <c:extLst>
            <c:ext xmlns:c16="http://schemas.microsoft.com/office/drawing/2014/chart" uri="{C3380CC4-5D6E-409C-BE32-E72D297353CC}">
              <c16:uniqueId val="{00000008-653F-4522-9066-07CE60B50387}"/>
            </c:ext>
          </c:extLst>
        </c:ser>
        <c:dLbls>
          <c:dLblPos val="outEnd"/>
          <c:showLegendKey val="0"/>
          <c:showVal val="1"/>
          <c:showCatName val="0"/>
          <c:showSerName val="0"/>
          <c:showPercent val="0"/>
          <c:showBubbleSize val="0"/>
        </c:dLbls>
        <c:gapWidth val="150"/>
        <c:axId val="385352992"/>
        <c:axId val="385353352"/>
      </c:barChart>
      <c:catAx>
        <c:axId val="38535299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5353352"/>
        <c:crosses val="autoZero"/>
        <c:auto val="1"/>
        <c:lblAlgn val="ctr"/>
        <c:lblOffset val="100"/>
        <c:noMultiLvlLbl val="0"/>
      </c:catAx>
      <c:valAx>
        <c:axId val="385353352"/>
        <c:scaling>
          <c:orientation val="minMax"/>
          <c:max val="100"/>
          <c:min val="0"/>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Proportion of schools or individuals (%)</a:t>
                </a:r>
              </a:p>
            </c:rich>
          </c:tx>
          <c:layout>
            <c:manualLayout>
              <c:xMode val="edge"/>
              <c:yMode val="edge"/>
              <c:x val="0.54458729610299872"/>
              <c:y val="0.9336023245660257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5352992"/>
        <c:crosses val="max"/>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6"/>
            </a:solidFill>
            <a:ln>
              <a:noFill/>
            </a:ln>
            <a:effectLst/>
          </c:spPr>
          <c:invertIfNegative val="0"/>
          <c:dLbls>
            <c:dLbl>
              <c:idx val="7"/>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0-3BEF-4156-A450-7DD787CFE2E8}"/>
                </c:ext>
              </c:extLst>
            </c:dLbl>
            <c:dLbl>
              <c:idx val="8"/>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1-3BEF-4156-A450-7DD787CFE2E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'Fig52'!$A$21:$A$27</c:f>
              <c:strCache>
                <c:ptCount val="7"/>
                <c:pt idx="0">
                  <c:v>Bangladesh (2018a)</c:v>
                </c:pt>
                <c:pt idx="1">
                  <c:v>India (2018)</c:v>
                </c:pt>
                <c:pt idx="2">
                  <c:v>Sierra Leone (2022)</c:v>
                </c:pt>
                <c:pt idx="3">
                  <c:v>Nigeria (2021)</c:v>
                </c:pt>
                <c:pt idx="4">
                  <c:v>Namibia (2013)</c:v>
                </c:pt>
                <c:pt idx="5">
                  <c:v>Mali (2017)</c:v>
                </c:pt>
                <c:pt idx="6">
                  <c:v>Tajikistan (2017)</c:v>
                </c:pt>
              </c:strCache>
            </c:strRef>
          </c:cat>
          <c:val>
            <c:numRef>
              <c:f>'Fig52'!$C$21:$C$27</c:f>
              <c:numCache>
                <c:formatCode>0</c:formatCode>
                <c:ptCount val="7"/>
                <c:pt idx="0">
                  <c:v>23</c:v>
                </c:pt>
                <c:pt idx="1">
                  <c:v>22.565799999999999</c:v>
                </c:pt>
                <c:pt idx="2">
                  <c:v>14.4</c:v>
                </c:pt>
                <c:pt idx="3">
                  <c:v>9.8429300000000008</c:v>
                </c:pt>
                <c:pt idx="4">
                  <c:v>9.0773799999999998</c:v>
                </c:pt>
                <c:pt idx="5">
                  <c:v>8</c:v>
                </c:pt>
                <c:pt idx="6">
                  <c:v>5.0601200000000004</c:v>
                </c:pt>
              </c:numCache>
            </c:numRef>
          </c:val>
          <c:extLst>
            <c:ext xmlns:c16="http://schemas.microsoft.com/office/drawing/2014/chart" uri="{C3380CC4-5D6E-409C-BE32-E72D297353CC}">
              <c16:uniqueId val="{00000002-3BEF-4156-A450-7DD787CFE2E8}"/>
            </c:ext>
          </c:extLst>
        </c:ser>
        <c:dLbls>
          <c:showLegendKey val="0"/>
          <c:showVal val="1"/>
          <c:showCatName val="0"/>
          <c:showSerName val="0"/>
          <c:showPercent val="0"/>
          <c:showBubbleSize val="0"/>
        </c:dLbls>
        <c:gapWidth val="150"/>
        <c:axId val="934432008"/>
        <c:axId val="934427328"/>
      </c:barChart>
      <c:catAx>
        <c:axId val="93443200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4427328"/>
        <c:crosses val="autoZero"/>
        <c:auto val="1"/>
        <c:lblAlgn val="ctr"/>
        <c:lblOffset val="100"/>
        <c:noMultiLvlLbl val="0"/>
      </c:catAx>
      <c:valAx>
        <c:axId val="934427328"/>
        <c:scaling>
          <c:orientation val="minMax"/>
          <c:max val="100"/>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Proportion of schools (%)</a:t>
                </a:r>
              </a:p>
            </c:rich>
          </c:tx>
          <c:layout>
            <c:manualLayout>
              <c:xMode val="edge"/>
              <c:yMode val="edge"/>
              <c:x val="0.42771499402705165"/>
              <c:y val="0.8837391479911165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4432008"/>
        <c:crosses val="max"/>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0.44053212098487687"/>
          <c:y val="4.1666666666666664E-2"/>
          <c:w val="0.53968253968253965"/>
          <c:h val="0.94444444444444442"/>
        </c:manualLayout>
      </c:layout>
      <c:doughnutChart>
        <c:varyColors val="1"/>
        <c:ser>
          <c:idx val="0"/>
          <c:order val="0"/>
          <c:dPt>
            <c:idx val="0"/>
            <c:bubble3D val="0"/>
            <c:spPr>
              <a:solidFill>
                <a:schemeClr val="accent6">
                  <a:shade val="50000"/>
                </a:schemeClr>
              </a:solidFill>
              <a:ln w="19050">
                <a:solidFill>
                  <a:schemeClr val="lt1"/>
                </a:solidFill>
              </a:ln>
              <a:effectLst/>
            </c:spPr>
            <c:extLst>
              <c:ext xmlns:c16="http://schemas.microsoft.com/office/drawing/2014/chart" uri="{C3380CC4-5D6E-409C-BE32-E72D297353CC}">
                <c16:uniqueId val="{00000001-515E-4591-A43C-0A90A91C741D}"/>
              </c:ext>
            </c:extLst>
          </c:dPt>
          <c:dPt>
            <c:idx val="1"/>
            <c:bubble3D val="0"/>
            <c:spPr>
              <a:solidFill>
                <a:schemeClr val="accent6">
                  <a:shade val="70000"/>
                </a:schemeClr>
              </a:solidFill>
              <a:ln w="19050">
                <a:solidFill>
                  <a:schemeClr val="lt1"/>
                </a:solidFill>
              </a:ln>
              <a:effectLst/>
            </c:spPr>
            <c:extLst>
              <c:ext xmlns:c16="http://schemas.microsoft.com/office/drawing/2014/chart" uri="{C3380CC4-5D6E-409C-BE32-E72D297353CC}">
                <c16:uniqueId val="{00000003-515E-4591-A43C-0A90A91C741D}"/>
              </c:ext>
            </c:extLst>
          </c:dPt>
          <c:dPt>
            <c:idx val="2"/>
            <c:bubble3D val="0"/>
            <c:spPr>
              <a:solidFill>
                <a:schemeClr val="accent6">
                  <a:shade val="90000"/>
                </a:schemeClr>
              </a:solidFill>
              <a:ln w="19050">
                <a:solidFill>
                  <a:schemeClr val="lt1"/>
                </a:solidFill>
              </a:ln>
              <a:effectLst/>
            </c:spPr>
            <c:extLst>
              <c:ext xmlns:c16="http://schemas.microsoft.com/office/drawing/2014/chart" uri="{C3380CC4-5D6E-409C-BE32-E72D297353CC}">
                <c16:uniqueId val="{00000005-515E-4591-A43C-0A90A91C741D}"/>
              </c:ext>
            </c:extLst>
          </c:dPt>
          <c:dPt>
            <c:idx val="3"/>
            <c:bubble3D val="0"/>
            <c:spPr>
              <a:solidFill>
                <a:schemeClr val="accent6">
                  <a:tint val="77000"/>
                </a:schemeClr>
              </a:solidFill>
              <a:ln w="19050">
                <a:solidFill>
                  <a:schemeClr val="lt1"/>
                </a:solidFill>
              </a:ln>
              <a:effectLst/>
            </c:spPr>
            <c:extLst>
              <c:ext xmlns:c16="http://schemas.microsoft.com/office/drawing/2014/chart" uri="{C3380CC4-5D6E-409C-BE32-E72D297353CC}">
                <c16:uniqueId val="{00000007-515E-4591-A43C-0A90A91C741D}"/>
              </c:ext>
            </c:extLst>
          </c:dPt>
          <c:dPt>
            <c:idx val="4"/>
            <c:bubble3D val="0"/>
            <c:spPr>
              <a:solidFill>
                <a:schemeClr val="accent6">
                  <a:tint val="54000"/>
                </a:schemeClr>
              </a:solidFill>
              <a:ln w="19050">
                <a:solidFill>
                  <a:schemeClr val="lt1"/>
                </a:solidFill>
              </a:ln>
              <a:effectLst/>
            </c:spPr>
            <c:extLst>
              <c:ext xmlns:c16="http://schemas.microsoft.com/office/drawing/2014/chart" uri="{C3380CC4-5D6E-409C-BE32-E72D297353CC}">
                <c16:uniqueId val="{0000000B-515E-4591-A43C-0A90A91C741D}"/>
              </c:ext>
            </c:extLst>
          </c:dPt>
          <c:dLbls>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1-515E-4591-A43C-0A90A91C741D}"/>
                </c:ext>
              </c:extLst>
            </c:dLbl>
            <c:dLbl>
              <c:idx val="1"/>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3-515E-4591-A43C-0A90A91C741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'Fig53'!$B$13:$G$13</c15:sqref>
                  </c15:fullRef>
                </c:ext>
              </c:extLst>
              <c:f>('Fig53'!$B$13:$E$13,'Fig53'!$G$13)</c:f>
              <c:strCache>
                <c:ptCount val="5"/>
                <c:pt idx="0">
                  <c:v>multiple times per day</c:v>
                </c:pt>
                <c:pt idx="1">
                  <c:v>1 time per day</c:v>
                </c:pt>
                <c:pt idx="2">
                  <c:v>2-3 times per week</c:v>
                </c:pt>
                <c:pt idx="3">
                  <c:v>1 time per week</c:v>
                </c:pt>
                <c:pt idx="4">
                  <c:v>rarely or never</c:v>
                </c:pt>
              </c:strCache>
            </c:strRef>
          </c:cat>
          <c:val>
            <c:numRef>
              <c:extLst>
                <c:ext xmlns:c15="http://schemas.microsoft.com/office/drawing/2012/chart" uri="{02D57815-91ED-43cb-92C2-25804820EDAC}">
                  <c15:fullRef>
                    <c15:sqref>'Fig53'!$B$14:$G$14</c15:sqref>
                  </c15:fullRef>
                </c:ext>
              </c:extLst>
              <c:f>('Fig53'!$B$14:$E$14,'Fig53'!$G$14)</c:f>
              <c:numCache>
                <c:formatCode>0</c:formatCode>
                <c:ptCount val="5"/>
                <c:pt idx="0">
                  <c:v>16.793893129770993</c:v>
                </c:pt>
                <c:pt idx="1">
                  <c:v>51.145038167938928</c:v>
                </c:pt>
                <c:pt idx="2">
                  <c:v>27.480916030534353</c:v>
                </c:pt>
                <c:pt idx="3">
                  <c:v>2.6717557251908395</c:v>
                </c:pt>
                <c:pt idx="4">
                  <c:v>1.9083969465648856</c:v>
                </c:pt>
              </c:numCache>
            </c:numRef>
          </c:val>
          <c:extLst>
            <c:ext xmlns:c15="http://schemas.microsoft.com/office/drawing/2012/chart" uri="{02D57815-91ED-43cb-92C2-25804820EDAC}">
              <c15:categoryFilterExceptions>
                <c15:categoryFilterException>
                  <c15:sqref>'Fig53'!$F$14</c15:sqref>
                  <c15:spPr xmlns:c15="http://schemas.microsoft.com/office/drawing/2012/chart">
                    <a:solidFill>
                      <a:schemeClr val="accent6">
                        <a:tint val="70000"/>
                      </a:schemeClr>
                    </a:solidFill>
                    <a:ln w="19050">
                      <a:solidFill>
                        <a:schemeClr val="lt1"/>
                      </a:solidFill>
                    </a:ln>
                    <a:effectLst/>
                  </c15:spPr>
                  <c15:bubble3D val="0"/>
                </c15:categoryFilterException>
              </c15:categoryFilterExceptions>
            </c:ext>
            <c:ext xmlns:c16="http://schemas.microsoft.com/office/drawing/2014/chart" uri="{C3380CC4-5D6E-409C-BE32-E72D297353CC}">
              <c16:uniqueId val="{0000000C-515E-4591-A43C-0A90A91C741D}"/>
            </c:ext>
          </c:extLst>
        </c:ser>
        <c:dLbls>
          <c:showLegendKey val="0"/>
          <c:showVal val="0"/>
          <c:showCatName val="0"/>
          <c:showSerName val="0"/>
          <c:showPercent val="0"/>
          <c:showBubbleSize val="0"/>
          <c:showLeaderLines val="1"/>
        </c:dLbls>
        <c:firstSliceAng val="0"/>
        <c:holeSize val="60"/>
      </c:doughnutChart>
      <c:spPr>
        <a:noFill/>
        <a:ln>
          <a:noFill/>
        </a:ln>
        <a:effectLst/>
      </c:spPr>
    </c:plotArea>
    <c:legend>
      <c:legendPos val="l"/>
      <c:layout>
        <c:manualLayout>
          <c:xMode val="edge"/>
          <c:yMode val="edge"/>
          <c:x val="2.3809523809523808E-2"/>
          <c:y val="0.22959700349956258"/>
          <c:w val="0.39671353580802399"/>
          <c:h val="0.6658059930008748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4.7803723711851015E-2"/>
          <c:y val="4.309798346505278E-2"/>
          <c:w val="0.50618714575541901"/>
          <c:h val="0.95138916114727712"/>
        </c:manualLayout>
      </c:layout>
      <c:doughnutChart>
        <c:varyColors val="1"/>
        <c:ser>
          <c:idx val="0"/>
          <c:order val="0"/>
          <c:dPt>
            <c:idx val="0"/>
            <c:bubble3D val="0"/>
            <c:spPr>
              <a:solidFill>
                <a:schemeClr val="accent6">
                  <a:shade val="58000"/>
                </a:schemeClr>
              </a:solidFill>
              <a:ln w="19050">
                <a:solidFill>
                  <a:schemeClr val="lt1"/>
                </a:solidFill>
              </a:ln>
              <a:effectLst/>
            </c:spPr>
            <c:extLst>
              <c:ext xmlns:c16="http://schemas.microsoft.com/office/drawing/2014/chart" uri="{C3380CC4-5D6E-409C-BE32-E72D297353CC}">
                <c16:uniqueId val="{00000001-F3A7-4410-895E-F2F68F0E3414}"/>
              </c:ext>
            </c:extLst>
          </c:dPt>
          <c:dPt>
            <c:idx val="1"/>
            <c:bubble3D val="0"/>
            <c:spPr>
              <a:solidFill>
                <a:schemeClr val="accent6">
                  <a:shade val="86000"/>
                </a:schemeClr>
              </a:solidFill>
              <a:ln w="19050">
                <a:solidFill>
                  <a:schemeClr val="lt1"/>
                </a:solidFill>
              </a:ln>
              <a:effectLst/>
            </c:spPr>
            <c:extLst>
              <c:ext xmlns:c16="http://schemas.microsoft.com/office/drawing/2014/chart" uri="{C3380CC4-5D6E-409C-BE32-E72D297353CC}">
                <c16:uniqueId val="{00000003-F3A7-4410-895E-F2F68F0E3414}"/>
              </c:ext>
            </c:extLst>
          </c:dPt>
          <c:dPt>
            <c:idx val="2"/>
            <c:bubble3D val="0"/>
            <c:spPr>
              <a:solidFill>
                <a:schemeClr val="accent6">
                  <a:tint val="86000"/>
                </a:schemeClr>
              </a:solidFill>
              <a:ln w="19050">
                <a:solidFill>
                  <a:schemeClr val="lt1"/>
                </a:solidFill>
              </a:ln>
              <a:effectLst/>
            </c:spPr>
            <c:extLst>
              <c:ext xmlns:c16="http://schemas.microsoft.com/office/drawing/2014/chart" uri="{C3380CC4-5D6E-409C-BE32-E72D297353CC}">
                <c16:uniqueId val="{00000005-F3A7-4410-895E-F2F68F0E3414}"/>
              </c:ext>
            </c:extLst>
          </c:dPt>
          <c:dPt>
            <c:idx val="3"/>
            <c:bubble3D val="0"/>
            <c:spPr>
              <a:solidFill>
                <a:schemeClr val="accent6">
                  <a:tint val="58000"/>
                </a:schemeClr>
              </a:solidFill>
              <a:ln w="19050">
                <a:solidFill>
                  <a:schemeClr val="lt1"/>
                </a:solidFill>
              </a:ln>
              <a:effectLst/>
            </c:spPr>
            <c:extLst>
              <c:ext xmlns:c16="http://schemas.microsoft.com/office/drawing/2014/chart" uri="{C3380CC4-5D6E-409C-BE32-E72D297353CC}">
                <c16:uniqueId val="{00000007-F3A7-4410-895E-F2F68F0E3414}"/>
              </c:ext>
            </c:extLst>
          </c:dPt>
          <c:dLbls>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1-F3A7-4410-895E-F2F68F0E341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'Fig53'!$I$13:$L$13</c:f>
              <c:strCache>
                <c:ptCount val="4"/>
                <c:pt idx="0">
                  <c:v>site waste bin</c:v>
                </c:pt>
                <c:pt idx="1">
                  <c:v>burning or burying</c:v>
                </c:pt>
                <c:pt idx="2">
                  <c:v>incinerator</c:v>
                </c:pt>
                <c:pt idx="3">
                  <c:v>none</c:v>
                </c:pt>
              </c:strCache>
            </c:strRef>
          </c:cat>
          <c:val>
            <c:numRef>
              <c:f>'Fig53'!$I$14:$L$14</c:f>
              <c:numCache>
                <c:formatCode>0</c:formatCode>
                <c:ptCount val="4"/>
                <c:pt idx="0">
                  <c:v>80.916030534351151</c:v>
                </c:pt>
                <c:pt idx="1">
                  <c:v>1.1450381679389312</c:v>
                </c:pt>
                <c:pt idx="2">
                  <c:v>14.885496183206106</c:v>
                </c:pt>
                <c:pt idx="3">
                  <c:v>3.0534351145038165</c:v>
                </c:pt>
              </c:numCache>
            </c:numRef>
          </c:val>
          <c:extLst>
            <c:ext xmlns:c16="http://schemas.microsoft.com/office/drawing/2014/chart" uri="{C3380CC4-5D6E-409C-BE32-E72D297353CC}">
              <c16:uniqueId val="{00000008-F3A7-4410-895E-F2F68F0E3414}"/>
            </c:ext>
          </c:extLst>
        </c:ser>
        <c:dLbls>
          <c:showLegendKey val="0"/>
          <c:showVal val="0"/>
          <c:showCatName val="0"/>
          <c:showSerName val="0"/>
          <c:showPercent val="0"/>
          <c:showBubbleSize val="0"/>
          <c:showLeaderLines val="1"/>
        </c:dLbls>
        <c:firstSliceAng val="0"/>
        <c:holeSize val="60"/>
      </c:doughnutChart>
      <c:spPr>
        <a:noFill/>
        <a:ln>
          <a:noFill/>
        </a:ln>
        <a:effectLst/>
      </c:spPr>
    </c:plotArea>
    <c:legend>
      <c:legendPos val="r"/>
      <c:layout>
        <c:manualLayout>
          <c:xMode val="edge"/>
          <c:yMode val="edge"/>
          <c:x val="0.62338551431071121"/>
          <c:y val="0.30729002624671925"/>
          <c:w val="0.33296369203849518"/>
          <c:h val="0.468753280839895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38382911908963"/>
          <c:y val="5.0228310502283102E-2"/>
          <c:w val="0.64093959627208497"/>
          <c:h val="0.78811275302915906"/>
        </c:manualLayout>
      </c:layout>
      <c:barChart>
        <c:barDir val="bar"/>
        <c:grouping val="clustered"/>
        <c:varyColors val="0"/>
        <c:ser>
          <c:idx val="0"/>
          <c:order val="0"/>
          <c:spPr>
            <a:solidFill>
              <a:schemeClr val="accent6"/>
            </a:solidFill>
            <a:ln>
              <a:noFill/>
            </a:ln>
            <a:effectLst/>
          </c:spPr>
          <c:invertIfNegative val="0"/>
          <c:dPt>
            <c:idx val="1"/>
            <c:invertIfNegative val="0"/>
            <c:bubble3D val="0"/>
            <c:spPr>
              <a:solidFill>
                <a:schemeClr val="accent6">
                  <a:lumMod val="40000"/>
                  <a:lumOff val="60000"/>
                </a:schemeClr>
              </a:solidFill>
              <a:ln>
                <a:noFill/>
              </a:ln>
              <a:effectLst/>
            </c:spPr>
            <c:extLst>
              <c:ext xmlns:c16="http://schemas.microsoft.com/office/drawing/2014/chart" uri="{C3380CC4-5D6E-409C-BE32-E72D297353CC}">
                <c16:uniqueId val="{00000001-9412-4AD3-B592-CEF099B5F114}"/>
              </c:ext>
            </c:extLst>
          </c:dPt>
          <c:dPt>
            <c:idx val="7"/>
            <c:invertIfNegative val="0"/>
            <c:bubble3D val="0"/>
            <c:spPr>
              <a:solidFill>
                <a:schemeClr val="accent6">
                  <a:lumMod val="40000"/>
                  <a:lumOff val="60000"/>
                </a:schemeClr>
              </a:solidFill>
              <a:ln>
                <a:noFill/>
              </a:ln>
              <a:effectLst/>
            </c:spPr>
            <c:extLst>
              <c:ext xmlns:c16="http://schemas.microsoft.com/office/drawing/2014/chart" uri="{C3380CC4-5D6E-409C-BE32-E72D297353CC}">
                <c16:uniqueId val="{00000003-9412-4AD3-B592-CEF099B5F114}"/>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'Fig54'!$A$27:$A$38</c:f>
              <c:strCache>
                <c:ptCount val="12"/>
                <c:pt idx="0">
                  <c:v>Philippines (2022)</c:v>
                </c:pt>
                <c:pt idx="1">
                  <c:v>Lao People’s Democratic Republic (2020)</c:v>
                </c:pt>
                <c:pt idx="2">
                  <c:v>Sierra Leone (2022)</c:v>
                </c:pt>
                <c:pt idx="3">
                  <c:v>Lebanon (2017)</c:v>
                </c:pt>
                <c:pt idx="4">
                  <c:v>Gabon (2021)</c:v>
                </c:pt>
                <c:pt idx="5">
                  <c:v>Mali (2017)</c:v>
                </c:pt>
                <c:pt idx="6">
                  <c:v>Bangladesh (2018a)</c:v>
                </c:pt>
                <c:pt idx="7">
                  <c:v>Papua New Guinea (2021)</c:v>
                </c:pt>
                <c:pt idx="8">
                  <c:v>Sudan (2019)</c:v>
                </c:pt>
                <c:pt idx="9">
                  <c:v>Ethiopia (2017c)</c:v>
                </c:pt>
                <c:pt idx="10">
                  <c:v>Nigeria (2021)</c:v>
                </c:pt>
                <c:pt idx="11">
                  <c:v>Namibia (2013)</c:v>
                </c:pt>
              </c:strCache>
            </c:strRef>
          </c:cat>
          <c:val>
            <c:numRef>
              <c:f>'Fig54'!$C$27:$C$38</c:f>
              <c:numCache>
                <c:formatCode>0.0</c:formatCode>
                <c:ptCount val="12"/>
                <c:pt idx="0">
                  <c:v>60.8</c:v>
                </c:pt>
                <c:pt idx="1">
                  <c:v>50</c:v>
                </c:pt>
                <c:pt idx="2">
                  <c:v>48.9</c:v>
                </c:pt>
                <c:pt idx="3">
                  <c:v>47.8</c:v>
                </c:pt>
                <c:pt idx="4">
                  <c:v>40.537240537240535</c:v>
                </c:pt>
                <c:pt idx="5">
                  <c:v>40.325339999999997</c:v>
                </c:pt>
                <c:pt idx="6">
                  <c:v>32</c:v>
                </c:pt>
                <c:pt idx="7">
                  <c:v>23.996448598130844</c:v>
                </c:pt>
                <c:pt idx="8">
                  <c:v>19</c:v>
                </c:pt>
                <c:pt idx="9">
                  <c:v>14</c:v>
                </c:pt>
                <c:pt idx="10">
                  <c:v>13.686313686313687</c:v>
                </c:pt>
                <c:pt idx="11">
                  <c:v>5</c:v>
                </c:pt>
              </c:numCache>
            </c:numRef>
          </c:val>
          <c:extLst>
            <c:ext xmlns:c16="http://schemas.microsoft.com/office/drawing/2014/chart" uri="{C3380CC4-5D6E-409C-BE32-E72D297353CC}">
              <c16:uniqueId val="{00000004-9412-4AD3-B592-CEF099B5F114}"/>
            </c:ext>
          </c:extLst>
        </c:ser>
        <c:dLbls>
          <c:showLegendKey val="0"/>
          <c:showVal val="1"/>
          <c:showCatName val="0"/>
          <c:showSerName val="0"/>
          <c:showPercent val="0"/>
          <c:showBubbleSize val="0"/>
        </c:dLbls>
        <c:gapWidth val="150"/>
        <c:axId val="934432008"/>
        <c:axId val="934427328"/>
      </c:barChart>
      <c:catAx>
        <c:axId val="93443200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4427328"/>
        <c:crosses val="autoZero"/>
        <c:auto val="1"/>
        <c:lblAlgn val="ctr"/>
        <c:lblOffset val="100"/>
        <c:noMultiLvlLbl val="0"/>
      </c:catAx>
      <c:valAx>
        <c:axId val="934427328"/>
        <c:scaling>
          <c:orientation val="minMax"/>
          <c:max val="100"/>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Proportion of schools (%)</a:t>
                </a:r>
              </a:p>
            </c:rich>
          </c:tx>
          <c:layout>
            <c:manualLayout>
              <c:xMode val="edge"/>
              <c:yMode val="edge"/>
              <c:x val="0.53514718113345405"/>
              <c:y val="0.930570596483658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4432008"/>
        <c:crosses val="max"/>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a:t>Gabon (2021)</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noFill/>
              <a:round/>
            </a:ln>
            <a:effectLst/>
          </c:spPr>
          <c:marker>
            <c:symbol val="circle"/>
            <c:size val="8"/>
            <c:spPr>
              <a:solidFill>
                <a:schemeClr val="accent6">
                  <a:lumMod val="75000"/>
                </a:schemeClr>
              </a:solidFill>
              <a:ln w="9525">
                <a:noFill/>
              </a:ln>
              <a:effectLst/>
            </c:spPr>
          </c:marker>
          <c:dLbls>
            <c:dLbl>
              <c:idx val="0"/>
              <c:layout>
                <c:manualLayout>
                  <c:x val="-9.2421441774491686E-2"/>
                  <c:y val="6.9444444444444448E-2"/>
                </c:manualLayout>
              </c:layout>
              <c:tx>
                <c:rich>
                  <a:bodyPr/>
                  <a:lstStyle/>
                  <a:p>
                    <a:fld id="{1982E22E-0B92-40C0-8DD0-C395DB89367D}" type="CELLRANGE">
                      <a:rPr lang="en-US" baseline="0"/>
                      <a:pPr/>
                      <a:t>[CELLRANGE]</a:t>
                    </a:fld>
                    <a:r>
                      <a:rPr lang="en-US" baseline="0"/>
                      <a:t>, </a:t>
                    </a:r>
                    <a:fld id="{B693E69C-2348-462E-B424-91ED83F4B300}" type="VALUE">
                      <a:rPr lang="en-US" baseline="0"/>
                      <a:pPr/>
                      <a:t>[VALUE]</a:t>
                    </a:fld>
                    <a:endParaRPr lang="en-US" baseline="0"/>
                  </a:p>
                </c:rich>
              </c:tx>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4CF7-4575-8DAF-42B0464E5339}"/>
                </c:ext>
              </c:extLst>
            </c:dLbl>
            <c:dLbl>
              <c:idx val="1"/>
              <c:layout>
                <c:manualLayout>
                  <c:x val="-0.11090573012939009"/>
                  <c:y val="6.9444444444444448E-2"/>
                </c:manualLayout>
              </c:layout>
              <c:tx>
                <c:rich>
                  <a:bodyPr/>
                  <a:lstStyle/>
                  <a:p>
                    <a:fld id="{D0BE0006-C806-4177-92A5-0F2C103FE95F}" type="CELLRANGE">
                      <a:rPr lang="en-US" baseline="0"/>
                      <a:pPr/>
                      <a:t>[CELLRANGE]</a:t>
                    </a:fld>
                    <a:r>
                      <a:rPr lang="en-US" baseline="0"/>
                      <a:t>, </a:t>
                    </a:r>
                    <a:fld id="{420E2DC4-6102-486A-865C-E3A89E85ACF1}" type="VALUE">
                      <a:rPr lang="en-US" baseline="0"/>
                      <a:pPr/>
                      <a:t>[VALUE]</a:t>
                    </a:fld>
                    <a:endParaRPr lang="en-US" baseline="0"/>
                  </a:p>
                </c:rich>
              </c:tx>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4CF7-4575-8DAF-42B0464E5339}"/>
                </c:ext>
              </c:extLst>
            </c:dLbl>
            <c:dLbl>
              <c:idx val="2"/>
              <c:layout>
                <c:manualLayout>
                  <c:x val="-0.10351201478743075"/>
                  <c:y val="6.9444444444444364E-2"/>
                </c:manualLayout>
              </c:layout>
              <c:tx>
                <c:rich>
                  <a:bodyPr/>
                  <a:lstStyle/>
                  <a:p>
                    <a:fld id="{01E4C747-8DEE-4D45-ADC4-235F1FBDADD9}" type="CELLRANGE">
                      <a:rPr lang="en-US" baseline="0"/>
                      <a:pPr/>
                      <a:t>[CELLRANGE]</a:t>
                    </a:fld>
                    <a:r>
                      <a:rPr lang="en-US" baseline="0"/>
                      <a:t>, </a:t>
                    </a:r>
                    <a:fld id="{F5A1B538-715C-4E3F-BD87-FB1C8A8786BB}" type="VALUE">
                      <a:rPr lang="en-US" baseline="0"/>
                      <a:pPr/>
                      <a:t>[VALUE]</a:t>
                    </a:fld>
                    <a:endParaRPr lang="en-US" baseline="0"/>
                  </a:p>
                </c:rich>
              </c:tx>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4CF7-4575-8DAF-42B0464E5339}"/>
                </c:ext>
              </c:extLst>
            </c:dLbl>
            <c:dLbl>
              <c:idx val="3"/>
              <c:layout>
                <c:manualLayout>
                  <c:x val="-3.1423290203327174E-2"/>
                  <c:y val="-0.10185148731408573"/>
                </c:manualLayout>
              </c:layout>
              <c:tx>
                <c:rich>
                  <a:bodyPr/>
                  <a:lstStyle/>
                  <a:p>
                    <a:fld id="{8685BA37-5BF5-4BF1-BDE0-AF64576FD644}" type="CELLRANGE">
                      <a:rPr lang="en-US" baseline="0"/>
                      <a:pPr/>
                      <a:t>[CELLRANGE]</a:t>
                    </a:fld>
                    <a:r>
                      <a:rPr lang="en-US" baseline="0"/>
                      <a:t>, </a:t>
                    </a:r>
                    <a:fld id="{0D20A397-7ACE-4B5E-812E-D0EC0035C957}" type="VALUE">
                      <a:rPr lang="en-US" baseline="0"/>
                      <a:pPr/>
                      <a:t>[VALUE]</a:t>
                    </a:fld>
                    <a:endParaRPr lang="en-US" baseline="0"/>
                  </a:p>
                </c:rich>
              </c:tx>
              <c:showLegendKey val="0"/>
              <c:showVal val="1"/>
              <c:showCatName val="0"/>
              <c:showSerName val="0"/>
              <c:showPercent val="0"/>
              <c:showBubbleSize val="0"/>
              <c:extLst>
                <c:ext xmlns:c15="http://schemas.microsoft.com/office/drawing/2012/chart" uri="{CE6537A1-D6FC-4f65-9D91-7224C49458BB}">
                  <c15:layout>
                    <c:manualLayout>
                      <c:w val="0.24833655959363674"/>
                      <c:h val="0.16645851560221639"/>
                    </c:manualLayout>
                  </c15:layout>
                  <c15:dlblFieldTable/>
                  <c15:showDataLabelsRange val="1"/>
                </c:ext>
                <c:ext xmlns:c16="http://schemas.microsoft.com/office/drawing/2014/chart" uri="{C3380CC4-5D6E-409C-BE32-E72D297353CC}">
                  <c16:uniqueId val="{00000003-4CF7-4575-8DAF-42B0464E533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'Fig55'!$A$24:$A$27</c:f>
              <c:strCache>
                <c:ptCount val="4"/>
                <c:pt idx="0">
                  <c:v>Area</c:v>
                </c:pt>
                <c:pt idx="1">
                  <c:v>Level</c:v>
                </c:pt>
                <c:pt idx="2">
                  <c:v>Management</c:v>
                </c:pt>
                <c:pt idx="3">
                  <c:v>Subnational region</c:v>
                </c:pt>
              </c:strCache>
            </c:strRef>
          </c:cat>
          <c:val>
            <c:numRef>
              <c:f>'Fig55'!$B$24:$B$27</c:f>
              <c:numCache>
                <c:formatCode>0.0</c:formatCode>
                <c:ptCount val="4"/>
                <c:pt idx="0">
                  <c:v>34.1</c:v>
                </c:pt>
                <c:pt idx="1">
                  <c:v>36.911487758945391</c:v>
                </c:pt>
                <c:pt idx="2">
                  <c:v>32.291666666666671</c:v>
                </c:pt>
                <c:pt idx="3">
                  <c:v>7.2727272727272725</c:v>
                </c:pt>
              </c:numCache>
            </c:numRef>
          </c:val>
          <c:smooth val="0"/>
          <c:extLst>
            <c:ext xmlns:c15="http://schemas.microsoft.com/office/drawing/2012/chart" uri="{02D57815-91ED-43cb-92C2-25804820EDAC}">
              <c15:datalabelsRange>
                <c15:f>'Fig55'!$B$29:$B$32</c15:f>
                <c15:dlblRangeCache>
                  <c:ptCount val="4"/>
                  <c:pt idx="0">
                    <c:v>Rural</c:v>
                  </c:pt>
                  <c:pt idx="1">
                    <c:v>Primary</c:v>
                  </c:pt>
                  <c:pt idx="2">
                    <c:v>Public</c:v>
                  </c:pt>
                  <c:pt idx="3">
                    <c:v>Lowest (Ogooue Ivindo)</c:v>
                  </c:pt>
                </c15:dlblRangeCache>
              </c15:datalabelsRange>
            </c:ext>
            <c:ext xmlns:c16="http://schemas.microsoft.com/office/drawing/2014/chart" uri="{C3380CC4-5D6E-409C-BE32-E72D297353CC}">
              <c16:uniqueId val="{00000004-4CF7-4575-8DAF-42B0464E5339}"/>
            </c:ext>
          </c:extLst>
        </c:ser>
        <c:ser>
          <c:idx val="1"/>
          <c:order val="1"/>
          <c:spPr>
            <a:ln w="28575" cap="rnd">
              <a:noFill/>
              <a:round/>
            </a:ln>
            <a:effectLst/>
          </c:spPr>
          <c:marker>
            <c:symbol val="circle"/>
            <c:size val="8"/>
            <c:spPr>
              <a:solidFill>
                <a:schemeClr val="accent6">
                  <a:lumMod val="60000"/>
                  <a:lumOff val="40000"/>
                </a:schemeClr>
              </a:solidFill>
              <a:ln w="9525">
                <a:noFill/>
              </a:ln>
              <a:effectLst/>
            </c:spPr>
          </c:marker>
          <c:dLbls>
            <c:dLbl>
              <c:idx val="0"/>
              <c:layout>
                <c:manualLayout>
                  <c:x val="-9.9815157116451017E-2"/>
                  <c:y val="-6.9444444444444448E-2"/>
                </c:manualLayout>
              </c:layout>
              <c:tx>
                <c:rich>
                  <a:bodyPr/>
                  <a:lstStyle/>
                  <a:p>
                    <a:fld id="{D2E9C136-E8F6-4FCA-847E-DDEE6BFFB400}" type="CELLRANGE">
                      <a:rPr lang="en-US" baseline="0"/>
                      <a:pPr/>
                      <a:t>[CELLRANGE]</a:t>
                    </a:fld>
                    <a:r>
                      <a:rPr lang="en-US" baseline="0"/>
                      <a:t>, </a:t>
                    </a:r>
                    <a:fld id="{9F852702-E8B3-438B-A6E7-B16BD5473548}" type="VALUE">
                      <a:rPr lang="en-US" baseline="0"/>
                      <a:pPr/>
                      <a:t>[VALUE]</a:t>
                    </a:fld>
                    <a:endParaRPr lang="en-US" baseline="0"/>
                  </a:p>
                </c:rich>
              </c:tx>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4CF7-4575-8DAF-42B0464E5339}"/>
                </c:ext>
              </c:extLst>
            </c:dLbl>
            <c:dLbl>
              <c:idx val="1"/>
              <c:layout>
                <c:manualLayout>
                  <c:x val="-0.12938987293871076"/>
                  <c:y val="-8.3333333333333329E-2"/>
                </c:manualLayout>
              </c:layout>
              <c:tx>
                <c:rich>
                  <a:bodyPr/>
                  <a:lstStyle/>
                  <a:p>
                    <a:fld id="{BEB660F5-4C92-48AC-A035-DF18338054F9}" type="CELLRANGE">
                      <a:rPr lang="en-US" baseline="0"/>
                      <a:pPr/>
                      <a:t>[CELLRANGE]</a:t>
                    </a:fld>
                    <a:r>
                      <a:rPr lang="en-US" baseline="0"/>
                      <a:t>, </a:t>
                    </a:r>
                    <a:fld id="{D8FE7BA7-E273-412C-89C5-10877186B931}" type="VALUE">
                      <a:rPr lang="en-US" baseline="0"/>
                      <a:pPr/>
                      <a:t>[VALUE]</a:t>
                    </a:fld>
                    <a:endParaRPr lang="en-US" baseline="0"/>
                  </a:p>
                </c:rich>
              </c:tx>
              <c:showLegendKey val="0"/>
              <c:showVal val="1"/>
              <c:showCatName val="0"/>
              <c:showSerName val="0"/>
              <c:showPercent val="0"/>
              <c:showBubbleSize val="0"/>
              <c:extLst>
                <c:ext xmlns:c15="http://schemas.microsoft.com/office/drawing/2012/chart" uri="{CE6537A1-D6FC-4f65-9D91-7224C49458BB}">
                  <c15:layout>
                    <c:manualLayout>
                      <c:w val="0.22327186458439457"/>
                      <c:h val="0.11560185185185186"/>
                    </c:manualLayout>
                  </c15:layout>
                  <c15:dlblFieldTable/>
                  <c15:showDataLabelsRange val="1"/>
                </c:ext>
                <c:ext xmlns:c16="http://schemas.microsoft.com/office/drawing/2014/chart" uri="{C3380CC4-5D6E-409C-BE32-E72D297353CC}">
                  <c16:uniqueId val="{00000006-4CF7-4575-8DAF-42B0464E5339}"/>
                </c:ext>
              </c:extLst>
            </c:dLbl>
            <c:dLbl>
              <c:idx val="2"/>
              <c:layout>
                <c:manualLayout>
                  <c:x val="-0.10351201478743075"/>
                  <c:y val="-6.9444444444444489E-2"/>
                </c:manualLayout>
              </c:layout>
              <c:tx>
                <c:rich>
                  <a:bodyPr/>
                  <a:lstStyle/>
                  <a:p>
                    <a:fld id="{8BA7414C-EBA2-4E79-8302-DF54009E7835}" type="CELLRANGE">
                      <a:rPr lang="en-US" baseline="0"/>
                      <a:pPr/>
                      <a:t>[CELLRANGE]</a:t>
                    </a:fld>
                    <a:r>
                      <a:rPr lang="en-US" baseline="0"/>
                      <a:t>, </a:t>
                    </a:r>
                    <a:fld id="{69A3EEE0-F577-4D41-AEA3-307930C1CF77}" type="VALUE">
                      <a:rPr lang="en-US" baseline="0"/>
                      <a:pPr/>
                      <a:t>[VALUE]</a:t>
                    </a:fld>
                    <a:endParaRPr lang="en-US" baseline="0"/>
                  </a:p>
                </c:rich>
              </c:tx>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4CF7-4575-8DAF-42B0464E5339}"/>
                </c:ext>
              </c:extLst>
            </c:dLbl>
            <c:dLbl>
              <c:idx val="3"/>
              <c:layout>
                <c:manualLayout>
                  <c:x val="-3.512014787430684E-2"/>
                  <c:y val="-0.10185148731408573"/>
                </c:manualLayout>
              </c:layout>
              <c:tx>
                <c:rich>
                  <a:bodyPr/>
                  <a:lstStyle/>
                  <a:p>
                    <a:fld id="{F2CBAA03-283C-4E1F-AC93-97B96C8FD3E8}" type="CELLRANGE">
                      <a:rPr lang="en-US" baseline="0"/>
                      <a:pPr/>
                      <a:t>[CELLRANGE]</a:t>
                    </a:fld>
                    <a:r>
                      <a:rPr lang="en-US" baseline="0"/>
                      <a:t>, </a:t>
                    </a:r>
                    <a:fld id="{92CD3782-E2E6-4435-9589-FE511B8F2898}" type="VALUE">
                      <a:rPr lang="en-US" baseline="0"/>
                      <a:pPr/>
                      <a:t>[VALUE]</a:t>
                    </a:fld>
                    <a:endParaRPr lang="en-US" baseline="0"/>
                  </a:p>
                </c:rich>
              </c:tx>
              <c:showLegendKey val="0"/>
              <c:showVal val="1"/>
              <c:showCatName val="0"/>
              <c:showSerName val="0"/>
              <c:showPercent val="0"/>
              <c:showBubbleSize val="0"/>
              <c:extLst>
                <c:ext xmlns:c15="http://schemas.microsoft.com/office/drawing/2012/chart" uri="{CE6537A1-D6FC-4f65-9D91-7224C49458BB}">
                  <c15:layout>
                    <c:manualLayout>
                      <c:w val="0.24214417744916822"/>
                      <c:h val="0.16645851560221639"/>
                    </c:manualLayout>
                  </c15:layout>
                  <c15:dlblFieldTable/>
                  <c15:showDataLabelsRange val="1"/>
                </c:ext>
                <c:ext xmlns:c16="http://schemas.microsoft.com/office/drawing/2014/chart" uri="{C3380CC4-5D6E-409C-BE32-E72D297353CC}">
                  <c16:uniqueId val="{00000008-4CF7-4575-8DAF-42B0464E533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'Fig55'!$A$24:$A$27</c:f>
              <c:strCache>
                <c:ptCount val="4"/>
                <c:pt idx="0">
                  <c:v>Area</c:v>
                </c:pt>
                <c:pt idx="1">
                  <c:v>Level</c:v>
                </c:pt>
                <c:pt idx="2">
                  <c:v>Management</c:v>
                </c:pt>
                <c:pt idx="3">
                  <c:v>Subnational region</c:v>
                </c:pt>
              </c:strCache>
            </c:strRef>
          </c:cat>
          <c:val>
            <c:numRef>
              <c:f>'Fig55'!$C$24:$C$27</c:f>
              <c:numCache>
                <c:formatCode>0.0</c:formatCode>
                <c:ptCount val="4"/>
                <c:pt idx="0">
                  <c:v>44</c:v>
                </c:pt>
                <c:pt idx="1">
                  <c:v>43.859649122807014</c:v>
                </c:pt>
                <c:pt idx="2">
                  <c:v>52.212389380530979</c:v>
                </c:pt>
                <c:pt idx="3">
                  <c:v>77.906976744186053</c:v>
                </c:pt>
              </c:numCache>
            </c:numRef>
          </c:val>
          <c:smooth val="0"/>
          <c:extLst>
            <c:ext xmlns:c15="http://schemas.microsoft.com/office/drawing/2012/chart" uri="{02D57815-91ED-43cb-92C2-25804820EDAC}">
              <c15:datalabelsRange>
                <c15:f>'Fig55'!$C$29:$C$32</c15:f>
                <c15:dlblRangeCache>
                  <c:ptCount val="4"/>
                  <c:pt idx="0">
                    <c:v>Urban</c:v>
                  </c:pt>
                  <c:pt idx="1">
                    <c:v>Secondary</c:v>
                  </c:pt>
                  <c:pt idx="2">
                    <c:v>Private</c:v>
                  </c:pt>
                  <c:pt idx="3">
                    <c:v>Highest (Ngounie)</c:v>
                  </c:pt>
                </c15:dlblRangeCache>
              </c15:datalabelsRange>
            </c:ext>
            <c:ext xmlns:c16="http://schemas.microsoft.com/office/drawing/2014/chart" uri="{C3380CC4-5D6E-409C-BE32-E72D297353CC}">
              <c16:uniqueId val="{00000009-4CF7-4575-8DAF-42B0464E5339}"/>
            </c:ext>
          </c:extLst>
        </c:ser>
        <c:dLbls>
          <c:showLegendKey val="0"/>
          <c:showVal val="0"/>
          <c:showCatName val="0"/>
          <c:showSerName val="0"/>
          <c:showPercent val="0"/>
          <c:showBubbleSize val="0"/>
        </c:dLbls>
        <c:hiLowLines>
          <c:spPr>
            <a:ln w="76200" cap="flat" cmpd="sng" algn="ctr">
              <a:solidFill>
                <a:schemeClr val="accent6">
                  <a:lumMod val="20000"/>
                  <a:lumOff val="80000"/>
                </a:schemeClr>
              </a:solidFill>
              <a:round/>
            </a:ln>
            <a:effectLst/>
          </c:spPr>
        </c:hiLowLines>
        <c:marker val="1"/>
        <c:smooth val="0"/>
        <c:axId val="922307760"/>
        <c:axId val="922307400"/>
      </c:lineChart>
      <c:catAx>
        <c:axId val="922307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2307400"/>
        <c:crosses val="autoZero"/>
        <c:auto val="1"/>
        <c:lblAlgn val="ctr"/>
        <c:lblOffset val="100"/>
        <c:noMultiLvlLbl val="0"/>
      </c:catAx>
      <c:valAx>
        <c:axId val="922307400"/>
        <c:scaling>
          <c:orientation val="minMax"/>
          <c:max val="10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2307760"/>
        <c:crosses val="autoZero"/>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a:t>Sudan (2019)</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5400" cap="rnd">
              <a:noFill/>
              <a:round/>
            </a:ln>
            <a:effectLst/>
          </c:spPr>
          <c:marker>
            <c:symbol val="circle"/>
            <c:size val="8"/>
            <c:spPr>
              <a:solidFill>
                <a:schemeClr val="accent6">
                  <a:lumMod val="75000"/>
                </a:schemeClr>
              </a:solidFill>
              <a:ln w="9525">
                <a:noFill/>
              </a:ln>
              <a:effectLst/>
            </c:spPr>
          </c:marker>
          <c:dLbls>
            <c:dLbl>
              <c:idx val="0"/>
              <c:tx>
                <c:rich>
                  <a:bodyPr/>
                  <a:lstStyle/>
                  <a:p>
                    <a:fld id="{F45C03D5-0A23-4481-BC28-E768E09F09AF}" type="CELLRANGE">
                      <a:rPr lang="en-US"/>
                      <a:pPr/>
                      <a:t>[CELLRANGE]</a:t>
                    </a:fld>
                    <a:r>
                      <a:rPr lang="en-US" baseline="0"/>
                      <a:t>, </a:t>
                    </a:r>
                    <a:fld id="{CA1D97F1-A99C-4C1F-AA70-8511BB61D6BA}" type="VALUE">
                      <a:rPr lang="en-US" baseline="0"/>
                      <a:pPr/>
                      <a:t>[VALUE]</a:t>
                    </a:fld>
                    <a:endParaRPr lang="en-US" baseline="0"/>
                  </a:p>
                </c:rich>
              </c:tx>
              <c:dLblPos val="t"/>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6700-4D2C-B226-A735B316E596}"/>
                </c:ext>
              </c:extLst>
            </c:dLbl>
            <c:dLbl>
              <c:idx val="1"/>
              <c:tx>
                <c:rich>
                  <a:bodyPr/>
                  <a:lstStyle/>
                  <a:p>
                    <a:fld id="{7EC61591-E77D-4490-A77C-17E95C799BEC}" type="CELLRANGE">
                      <a:rPr lang="en-US" baseline="0"/>
                      <a:pPr/>
                      <a:t>[CELLRANGE]</a:t>
                    </a:fld>
                    <a:r>
                      <a:rPr lang="en-US" baseline="0"/>
                      <a:t>, </a:t>
                    </a:r>
                    <a:fld id="{32B9C6D6-DA52-4FE1-BDC3-6DFD76E819EC}" type="VALUE">
                      <a:rPr lang="en-US" baseline="0"/>
                      <a:pPr/>
                      <a:t>[VALUE]</a:t>
                    </a:fld>
                    <a:endParaRPr lang="en-US" baseline="0"/>
                  </a:p>
                </c:rich>
              </c:tx>
              <c:dLblPos val="t"/>
              <c:showLegendKey val="0"/>
              <c:showVal val="1"/>
              <c:showCatName val="0"/>
              <c:showSerName val="0"/>
              <c:showPercent val="0"/>
              <c:showBubbleSize val="0"/>
              <c:extLst>
                <c:ext xmlns:c15="http://schemas.microsoft.com/office/drawing/2012/chart" uri="{CE6537A1-D6FC-4f65-9D91-7224C49458BB}">
                  <c15:layout>
                    <c:manualLayout>
                      <c:w val="0.21459034833760529"/>
                      <c:h val="0.11560185185185186"/>
                    </c:manualLayout>
                  </c15:layout>
                  <c15:dlblFieldTable/>
                  <c15:showDataLabelsRange val="1"/>
                </c:ext>
                <c:ext xmlns:c16="http://schemas.microsoft.com/office/drawing/2014/chart" uri="{C3380CC4-5D6E-409C-BE32-E72D297353CC}">
                  <c16:uniqueId val="{00000001-6700-4D2C-B226-A735B316E596}"/>
                </c:ext>
              </c:extLst>
            </c:dLbl>
            <c:dLbl>
              <c:idx val="2"/>
              <c:tx>
                <c:rich>
                  <a:bodyPr/>
                  <a:lstStyle/>
                  <a:p>
                    <a:fld id="{572F8AE0-429E-4AC2-9C19-F402009E302F}" type="CELLRANGE">
                      <a:rPr lang="en-US" baseline="0"/>
                      <a:pPr/>
                      <a:t>[CELLRANGE]</a:t>
                    </a:fld>
                    <a:r>
                      <a:rPr lang="en-US" baseline="0"/>
                      <a:t>, </a:t>
                    </a:r>
                    <a:fld id="{1DA4CB78-42E0-4F0B-831C-BFD6A8B9ACB4}" type="VALUE">
                      <a:rPr lang="en-US" baseline="0"/>
                      <a:pPr/>
                      <a:t>[VALUE]</a:t>
                    </a:fld>
                    <a:endParaRPr lang="en-US" baseline="0"/>
                  </a:p>
                </c:rich>
              </c:tx>
              <c:dLblPos val="t"/>
              <c:showLegendKey val="0"/>
              <c:showVal val="1"/>
              <c:showCatName val="0"/>
              <c:showSerName val="0"/>
              <c:showPercent val="0"/>
              <c:showBubbleSize val="0"/>
              <c:extLst>
                <c:ext xmlns:c15="http://schemas.microsoft.com/office/drawing/2012/chart" uri="{CE6537A1-D6FC-4f65-9D91-7224C49458BB}">
                  <c15:layout>
                    <c:manualLayout>
                      <c:w val="0.25903962824319088"/>
                      <c:h val="0.16645851560221639"/>
                    </c:manualLayout>
                  </c15:layout>
                  <c15:dlblFieldTable/>
                  <c15:showDataLabelsRange val="1"/>
                </c:ext>
                <c:ext xmlns:c16="http://schemas.microsoft.com/office/drawing/2014/chart" uri="{C3380CC4-5D6E-409C-BE32-E72D297353CC}">
                  <c16:uniqueId val="{00000002-6700-4D2C-B226-A735B316E59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'Fig55'!$A$35:$A$37</c:f>
              <c:strCache>
                <c:ptCount val="3"/>
                <c:pt idx="0">
                  <c:v>Area</c:v>
                </c:pt>
                <c:pt idx="1">
                  <c:v>Type</c:v>
                </c:pt>
                <c:pt idx="2">
                  <c:v>Subnational region</c:v>
                </c:pt>
              </c:strCache>
            </c:strRef>
          </c:cat>
          <c:val>
            <c:numRef>
              <c:f>'Fig55'!$B$35:$B$37</c:f>
              <c:numCache>
                <c:formatCode>General</c:formatCode>
                <c:ptCount val="3"/>
                <c:pt idx="0">
                  <c:v>8.3000000000000007</c:v>
                </c:pt>
                <c:pt idx="1">
                  <c:v>6.9</c:v>
                </c:pt>
                <c:pt idx="2">
                  <c:v>0</c:v>
                </c:pt>
              </c:numCache>
            </c:numRef>
          </c:val>
          <c:smooth val="0"/>
          <c:extLst>
            <c:ext xmlns:c15="http://schemas.microsoft.com/office/drawing/2012/chart" uri="{02D57815-91ED-43cb-92C2-25804820EDAC}">
              <c15:datalabelsRange>
                <c15:f>'Fig55'!$B$39:$B$41</c15:f>
                <c15:dlblRangeCache>
                  <c:ptCount val="3"/>
                  <c:pt idx="0">
                    <c:v>Rural</c:v>
                  </c:pt>
                  <c:pt idx="1">
                    <c:v>Co-educational</c:v>
                  </c:pt>
                  <c:pt idx="2">
                    <c:v>Lowest (multiple regions)*</c:v>
                  </c:pt>
                </c15:dlblRangeCache>
              </c15:datalabelsRange>
            </c:ext>
            <c:ext xmlns:c16="http://schemas.microsoft.com/office/drawing/2014/chart" uri="{C3380CC4-5D6E-409C-BE32-E72D297353CC}">
              <c16:uniqueId val="{00000003-6700-4D2C-B226-A735B316E596}"/>
            </c:ext>
          </c:extLst>
        </c:ser>
        <c:ser>
          <c:idx val="1"/>
          <c:order val="1"/>
          <c:spPr>
            <a:ln w="25400" cap="rnd">
              <a:noFill/>
              <a:round/>
            </a:ln>
            <a:effectLst/>
          </c:spPr>
          <c:marker>
            <c:symbol val="circle"/>
            <c:size val="8"/>
            <c:spPr>
              <a:solidFill>
                <a:schemeClr val="accent6">
                  <a:lumMod val="60000"/>
                  <a:lumOff val="40000"/>
                </a:schemeClr>
              </a:solidFill>
              <a:ln w="9525">
                <a:noFill/>
              </a:ln>
              <a:effectLst/>
            </c:spPr>
          </c:marker>
          <c:dLbls>
            <c:dLbl>
              <c:idx val="0"/>
              <c:tx>
                <c:rich>
                  <a:bodyPr/>
                  <a:lstStyle/>
                  <a:p>
                    <a:fld id="{4F13EC9F-680B-4030-9C5B-5F6064DB2156}" type="CELLRANGE">
                      <a:rPr lang="en-US"/>
                      <a:pPr/>
                      <a:t>[CELLRANGE]</a:t>
                    </a:fld>
                    <a:r>
                      <a:rPr lang="en-US" baseline="0"/>
                      <a:t>, </a:t>
                    </a:r>
                    <a:fld id="{3D0CDDCC-BDFD-4344-8480-CB10A922B58D}" type="VALUE">
                      <a:rPr lang="en-US" baseline="0"/>
                      <a:pPr/>
                      <a:t>[VALUE]</a:t>
                    </a:fld>
                    <a:endParaRPr lang="en-US" baseline="0"/>
                  </a:p>
                </c:rich>
              </c:tx>
              <c:dLblPos val="t"/>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6700-4D2C-B226-A735B316E596}"/>
                </c:ext>
              </c:extLst>
            </c:dLbl>
            <c:dLbl>
              <c:idx val="1"/>
              <c:tx>
                <c:rich>
                  <a:bodyPr/>
                  <a:lstStyle/>
                  <a:p>
                    <a:fld id="{B496E50B-F26D-4B2F-8EA0-BB36FA7F1B11}" type="CELLRANGE">
                      <a:rPr lang="en-US" baseline="0"/>
                      <a:pPr/>
                      <a:t>[CELLRANGE]</a:t>
                    </a:fld>
                    <a:r>
                      <a:rPr lang="en-US" baseline="0"/>
                      <a:t>, </a:t>
                    </a:r>
                    <a:fld id="{BB1DDA28-BEA6-4C29-A710-56CB41793556}" type="VALUE">
                      <a:rPr lang="en-US" baseline="0"/>
                      <a:pPr/>
                      <a:t>[VALUE]</a:t>
                    </a:fld>
                    <a:endParaRPr lang="en-US" baseline="0"/>
                  </a:p>
                </c:rich>
              </c:tx>
              <c:dLblPos val="t"/>
              <c:showLegendKey val="0"/>
              <c:showVal val="1"/>
              <c:showCatName val="0"/>
              <c:showSerName val="0"/>
              <c:showPercent val="0"/>
              <c:showBubbleSize val="0"/>
              <c:extLst>
                <c:ext xmlns:c15="http://schemas.microsoft.com/office/drawing/2012/chart" uri="{CE6537A1-D6FC-4f65-9D91-7224C49458BB}">
                  <c15:layout>
                    <c:manualLayout>
                      <c:w val="0.31885264341957253"/>
                      <c:h val="0.11560185185185186"/>
                    </c:manualLayout>
                  </c15:layout>
                  <c15:dlblFieldTable/>
                  <c15:showDataLabelsRange val="1"/>
                </c:ext>
                <c:ext xmlns:c16="http://schemas.microsoft.com/office/drawing/2014/chart" uri="{C3380CC4-5D6E-409C-BE32-E72D297353CC}">
                  <c16:uniqueId val="{00000005-6700-4D2C-B226-A735B316E596}"/>
                </c:ext>
              </c:extLst>
            </c:dLbl>
            <c:dLbl>
              <c:idx val="2"/>
              <c:tx>
                <c:rich>
                  <a:bodyPr/>
                  <a:lstStyle/>
                  <a:p>
                    <a:fld id="{A50F80C8-FE47-40F4-97ED-AC654D1A5089}" type="CELLRANGE">
                      <a:rPr lang="en-US" baseline="0"/>
                      <a:pPr/>
                      <a:t>[CELLRANGE]</a:t>
                    </a:fld>
                    <a:r>
                      <a:rPr lang="en-US" baseline="0"/>
                      <a:t>, </a:t>
                    </a:r>
                    <a:fld id="{3F074E94-45E5-4814-9DAA-4CB8A4095F26}" type="VALUE">
                      <a:rPr lang="en-US" baseline="0"/>
                      <a:pPr/>
                      <a:t>[VALUE]</a:t>
                    </a:fld>
                    <a:endParaRPr lang="en-US" baseline="0"/>
                  </a:p>
                </c:rich>
              </c:tx>
              <c:dLblPos val="t"/>
              <c:showLegendKey val="0"/>
              <c:showVal val="1"/>
              <c:showCatName val="0"/>
              <c:showSerName val="0"/>
              <c:showPercent val="0"/>
              <c:showBubbleSize val="0"/>
              <c:extLst>
                <c:ext xmlns:c15="http://schemas.microsoft.com/office/drawing/2012/chart" uri="{CE6537A1-D6FC-4f65-9D91-7224C49458BB}">
                  <c15:layout>
                    <c:manualLayout>
                      <c:w val="0.30899297423887589"/>
                      <c:h val="0.11560185185185186"/>
                    </c:manualLayout>
                  </c15:layout>
                  <c15:dlblFieldTable/>
                  <c15:showDataLabelsRange val="1"/>
                </c:ext>
                <c:ext xmlns:c16="http://schemas.microsoft.com/office/drawing/2014/chart" uri="{C3380CC4-5D6E-409C-BE32-E72D297353CC}">
                  <c16:uniqueId val="{00000006-6700-4D2C-B226-A735B316E59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'Fig55'!$A$35:$A$37</c:f>
              <c:strCache>
                <c:ptCount val="3"/>
                <c:pt idx="0">
                  <c:v>Area</c:v>
                </c:pt>
                <c:pt idx="1">
                  <c:v>Type</c:v>
                </c:pt>
                <c:pt idx="2">
                  <c:v>Subnational region</c:v>
                </c:pt>
              </c:strCache>
            </c:strRef>
          </c:cat>
          <c:val>
            <c:numRef>
              <c:f>'Fig55'!$C$35:$C$37</c:f>
              <c:numCache>
                <c:formatCode>General</c:formatCode>
                <c:ptCount val="3"/>
                <c:pt idx="0">
                  <c:v>50.6</c:v>
                </c:pt>
                <c:pt idx="1">
                  <c:v>35.1</c:v>
                </c:pt>
                <c:pt idx="2">
                  <c:v>68</c:v>
                </c:pt>
              </c:numCache>
            </c:numRef>
          </c:val>
          <c:smooth val="0"/>
          <c:extLst>
            <c:ext xmlns:c15="http://schemas.microsoft.com/office/drawing/2012/chart" uri="{02D57815-91ED-43cb-92C2-25804820EDAC}">
              <c15:datalabelsRange>
                <c15:f>'Fig55'!$C$39:$C$41</c15:f>
                <c15:dlblRangeCache>
                  <c:ptCount val="3"/>
                  <c:pt idx="0">
                    <c:v>Urban</c:v>
                  </c:pt>
                  <c:pt idx="1">
                    <c:v>Girls only</c:v>
                  </c:pt>
                  <c:pt idx="2">
                    <c:v>Highest (Khartoum)</c:v>
                  </c:pt>
                </c15:dlblRangeCache>
              </c15:datalabelsRange>
            </c:ext>
            <c:ext xmlns:c16="http://schemas.microsoft.com/office/drawing/2014/chart" uri="{C3380CC4-5D6E-409C-BE32-E72D297353CC}">
              <c16:uniqueId val="{00000007-6700-4D2C-B226-A735B316E596}"/>
            </c:ext>
          </c:extLst>
        </c:ser>
        <c:dLbls>
          <c:showLegendKey val="0"/>
          <c:showVal val="0"/>
          <c:showCatName val="0"/>
          <c:showSerName val="0"/>
          <c:showPercent val="0"/>
          <c:showBubbleSize val="0"/>
        </c:dLbls>
        <c:hiLowLines>
          <c:spPr>
            <a:ln w="76200" cap="flat" cmpd="sng" algn="ctr">
              <a:solidFill>
                <a:schemeClr val="accent6">
                  <a:lumMod val="20000"/>
                  <a:lumOff val="80000"/>
                </a:schemeClr>
              </a:solidFill>
              <a:round/>
            </a:ln>
            <a:effectLst/>
          </c:spPr>
        </c:hiLowLines>
        <c:marker val="1"/>
        <c:smooth val="0"/>
        <c:axId val="922307760"/>
        <c:axId val="922307400"/>
      </c:lineChart>
      <c:catAx>
        <c:axId val="922307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2307400"/>
        <c:crosses val="autoZero"/>
        <c:auto val="1"/>
        <c:lblAlgn val="ctr"/>
        <c:lblOffset val="100"/>
        <c:noMultiLvlLbl val="0"/>
      </c:catAx>
      <c:valAx>
        <c:axId val="922307400"/>
        <c:scaling>
          <c:orientation val="minMax"/>
          <c:max val="10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2307760"/>
        <c:crosses val="autoZero"/>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709782636393751"/>
          <c:y val="2.4384222578709543E-2"/>
          <c:w val="0.71247390192730753"/>
          <c:h val="0.87388517494915785"/>
        </c:manualLayout>
      </c:layout>
      <c:barChart>
        <c:barDir val="bar"/>
        <c:grouping val="clustered"/>
        <c:varyColors val="0"/>
        <c:ser>
          <c:idx val="0"/>
          <c:order val="0"/>
          <c:spPr>
            <a:solidFill>
              <a:schemeClr val="accent6"/>
            </a:solidFill>
            <a:ln>
              <a:noFill/>
            </a:ln>
            <a:effectLst/>
          </c:spPr>
          <c:invertIfNegative val="0"/>
          <c:dPt>
            <c:idx val="4"/>
            <c:invertIfNegative val="0"/>
            <c:bubble3D val="0"/>
            <c:spPr>
              <a:solidFill>
                <a:schemeClr val="accent6"/>
              </a:solidFill>
              <a:ln>
                <a:noFill/>
              </a:ln>
              <a:effectLst/>
            </c:spPr>
            <c:extLst>
              <c:ext xmlns:c16="http://schemas.microsoft.com/office/drawing/2014/chart" uri="{C3380CC4-5D6E-409C-BE32-E72D297353CC}">
                <c16:uniqueId val="{00000001-45D5-4B54-A795-C920B023F3DE}"/>
              </c:ext>
            </c:extLst>
          </c:dPt>
          <c:dPt>
            <c:idx val="6"/>
            <c:invertIfNegative val="0"/>
            <c:bubble3D val="0"/>
            <c:spPr>
              <a:solidFill>
                <a:schemeClr val="accent6">
                  <a:lumMod val="40000"/>
                  <a:lumOff val="60000"/>
                </a:schemeClr>
              </a:solidFill>
              <a:ln>
                <a:noFill/>
              </a:ln>
              <a:effectLst/>
            </c:spPr>
            <c:extLst>
              <c:ext xmlns:c16="http://schemas.microsoft.com/office/drawing/2014/chart" uri="{C3380CC4-5D6E-409C-BE32-E72D297353CC}">
                <c16:uniqueId val="{00000003-45D5-4B54-A795-C920B023F3DE}"/>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'Fig56'!$A$36:$A$53</c:f>
              <c:strCache>
                <c:ptCount val="18"/>
                <c:pt idx="0">
                  <c:v>Fiji (2018)</c:v>
                </c:pt>
                <c:pt idx="1">
                  <c:v>Solomon Islands (2018)</c:v>
                </c:pt>
                <c:pt idx="2">
                  <c:v>Philippines (2022)</c:v>
                </c:pt>
                <c:pt idx="3">
                  <c:v>Zambia (2020)</c:v>
                </c:pt>
                <c:pt idx="4">
                  <c:v>United Kingdom (2021)*</c:v>
                </c:pt>
                <c:pt idx="5">
                  <c:v>Sudan (2019)</c:v>
                </c:pt>
                <c:pt idx="6">
                  <c:v>Serbia (2016)</c:v>
                </c:pt>
                <c:pt idx="7">
                  <c:v>Ethiopia (2017a)*</c:v>
                </c:pt>
                <c:pt idx="8">
                  <c:v>Sierra Leone (2022)</c:v>
                </c:pt>
                <c:pt idx="9">
                  <c:v>Namibia (2013)</c:v>
                </c:pt>
                <c:pt idx="10">
                  <c:v>Lebanon (2017)</c:v>
                </c:pt>
                <c:pt idx="11">
                  <c:v>India (2018)</c:v>
                </c:pt>
                <c:pt idx="12">
                  <c:v>Tajikistan (2017)</c:v>
                </c:pt>
                <c:pt idx="13">
                  <c:v>Bangladesh (2018a)</c:v>
                </c:pt>
                <c:pt idx="14">
                  <c:v>Gabon (2018)</c:v>
                </c:pt>
                <c:pt idx="15">
                  <c:v>Egypt (2021)*</c:v>
                </c:pt>
                <c:pt idx="16">
                  <c:v>Nigeria (2021)</c:v>
                </c:pt>
                <c:pt idx="17">
                  <c:v>Mali (2017)</c:v>
                </c:pt>
              </c:strCache>
            </c:strRef>
          </c:cat>
          <c:val>
            <c:numRef>
              <c:f>'Fig56'!$C$36:$C$53</c:f>
              <c:numCache>
                <c:formatCode>0</c:formatCode>
                <c:ptCount val="18"/>
                <c:pt idx="0">
                  <c:v>90.353260000000006</c:v>
                </c:pt>
                <c:pt idx="1">
                  <c:v>73.306759999999997</c:v>
                </c:pt>
                <c:pt idx="2">
                  <c:v>72</c:v>
                </c:pt>
                <c:pt idx="3">
                  <c:v>68.099999999999994</c:v>
                </c:pt>
                <c:pt idx="4">
                  <c:v>63</c:v>
                </c:pt>
                <c:pt idx="5">
                  <c:v>61.3</c:v>
                </c:pt>
                <c:pt idx="6">
                  <c:v>50</c:v>
                </c:pt>
                <c:pt idx="7">
                  <c:v>46.2</c:v>
                </c:pt>
                <c:pt idx="8">
                  <c:v>45.7</c:v>
                </c:pt>
                <c:pt idx="9">
                  <c:v>43</c:v>
                </c:pt>
                <c:pt idx="10">
                  <c:v>39.299999999999997</c:v>
                </c:pt>
                <c:pt idx="11">
                  <c:v>38.699809999999999</c:v>
                </c:pt>
                <c:pt idx="12">
                  <c:v>38.338659999999997</c:v>
                </c:pt>
                <c:pt idx="13">
                  <c:v>36</c:v>
                </c:pt>
                <c:pt idx="14">
                  <c:v>31.746031746031743</c:v>
                </c:pt>
                <c:pt idx="15">
                  <c:v>29.2</c:v>
                </c:pt>
                <c:pt idx="16">
                  <c:v>18.948419999999999</c:v>
                </c:pt>
                <c:pt idx="17" formatCode="0.0">
                  <c:v>0.77054999999999996</c:v>
                </c:pt>
              </c:numCache>
            </c:numRef>
          </c:val>
          <c:extLst>
            <c:ext xmlns:c16="http://schemas.microsoft.com/office/drawing/2014/chart" uri="{C3380CC4-5D6E-409C-BE32-E72D297353CC}">
              <c16:uniqueId val="{00000004-45D5-4B54-A795-C920B023F3DE}"/>
            </c:ext>
          </c:extLst>
        </c:ser>
        <c:dLbls>
          <c:showLegendKey val="0"/>
          <c:showVal val="1"/>
          <c:showCatName val="0"/>
          <c:showSerName val="0"/>
          <c:showPercent val="0"/>
          <c:showBubbleSize val="0"/>
        </c:dLbls>
        <c:gapWidth val="150"/>
        <c:axId val="934432008"/>
        <c:axId val="934427328"/>
      </c:barChart>
      <c:catAx>
        <c:axId val="93443200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4427328"/>
        <c:crosses val="autoZero"/>
        <c:auto val="1"/>
        <c:lblAlgn val="ctr"/>
        <c:lblOffset val="100"/>
        <c:noMultiLvlLbl val="0"/>
      </c:catAx>
      <c:valAx>
        <c:axId val="934427328"/>
        <c:scaling>
          <c:orientation val="minMax"/>
          <c:max val="100"/>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Proportion of schools or individuals (%)</a:t>
                </a:r>
              </a:p>
            </c:rich>
          </c:tx>
          <c:layout>
            <c:manualLayout>
              <c:xMode val="edge"/>
              <c:yMode val="edge"/>
              <c:x val="0.47293968567694228"/>
              <c:y val="0.9544237367680032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4432008"/>
        <c:crosses val="max"/>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'Fig57'!$C$30</c:f>
              <c:strCache>
                <c:ptCount val="1"/>
                <c:pt idx="0">
                  <c:v>Primary</c:v>
                </c:pt>
              </c:strCache>
            </c:strRef>
          </c:tx>
          <c:spPr>
            <a:ln w="28575" cap="rnd">
              <a:noFill/>
              <a:round/>
            </a:ln>
            <a:effectLst/>
          </c:spPr>
          <c:marker>
            <c:symbol val="circle"/>
            <c:size val="7"/>
            <c:spPr>
              <a:solidFill>
                <a:schemeClr val="accent6">
                  <a:lumMod val="60000"/>
                  <a:lumOff val="40000"/>
                </a:schemeClr>
              </a:solidFill>
              <a:ln w="9525">
                <a:solidFill>
                  <a:schemeClr val="accent6">
                    <a:lumMod val="60000"/>
                    <a:lumOff val="40000"/>
                  </a:schemeClr>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'Fig57'!$A$31:$A$38</c:f>
              <c:strCache>
                <c:ptCount val="8"/>
                <c:pt idx="0">
                  <c:v>Fiji (2018)</c:v>
                </c:pt>
                <c:pt idx="1">
                  <c:v>Solomon Islands (2018)</c:v>
                </c:pt>
                <c:pt idx="2">
                  <c:v>Tajikistan (2017)</c:v>
                </c:pt>
                <c:pt idx="3">
                  <c:v>Sierra Leone (2022)</c:v>
                </c:pt>
                <c:pt idx="4">
                  <c:v>India (2018)</c:v>
                </c:pt>
                <c:pt idx="5">
                  <c:v>Gabon (2021)</c:v>
                </c:pt>
                <c:pt idx="6">
                  <c:v>Nigeria (2021)</c:v>
                </c:pt>
                <c:pt idx="7">
                  <c:v>Bangladesh (2018a)</c:v>
                </c:pt>
              </c:strCache>
            </c:strRef>
          </c:cat>
          <c:val>
            <c:numRef>
              <c:f>'Fig57'!$C$31:$C$38</c:f>
              <c:numCache>
                <c:formatCode>0</c:formatCode>
                <c:ptCount val="8"/>
                <c:pt idx="0">
                  <c:v>90.420169999999999</c:v>
                </c:pt>
                <c:pt idx="1">
                  <c:v>70.45044</c:v>
                </c:pt>
                <c:pt idx="2">
                  <c:v>40.268456375838923</c:v>
                </c:pt>
                <c:pt idx="3">
                  <c:v>38.799999999999997</c:v>
                </c:pt>
                <c:pt idx="4">
                  <c:v>36.687052772364851</c:v>
                </c:pt>
                <c:pt idx="5">
                  <c:v>31.826741996233523</c:v>
                </c:pt>
                <c:pt idx="6">
                  <c:v>15.917850000000001</c:v>
                </c:pt>
                <c:pt idx="7">
                  <c:v>11</c:v>
                </c:pt>
              </c:numCache>
            </c:numRef>
          </c:val>
          <c:smooth val="0"/>
          <c:extLst>
            <c:ext xmlns:c16="http://schemas.microsoft.com/office/drawing/2014/chart" uri="{C3380CC4-5D6E-409C-BE32-E72D297353CC}">
              <c16:uniqueId val="{00000000-0ECC-450A-8595-CCFBC700DD9F}"/>
            </c:ext>
          </c:extLst>
        </c:ser>
        <c:ser>
          <c:idx val="1"/>
          <c:order val="1"/>
          <c:tx>
            <c:strRef>
              <c:f>'Fig57'!$D$30</c:f>
              <c:strCache>
                <c:ptCount val="1"/>
                <c:pt idx="0">
                  <c:v>Secondary</c:v>
                </c:pt>
              </c:strCache>
            </c:strRef>
          </c:tx>
          <c:spPr>
            <a:ln w="28575" cap="rnd">
              <a:noFill/>
              <a:round/>
            </a:ln>
            <a:effectLst/>
          </c:spPr>
          <c:marker>
            <c:symbol val="circle"/>
            <c:size val="7"/>
            <c:spPr>
              <a:solidFill>
                <a:schemeClr val="accent6">
                  <a:lumMod val="75000"/>
                </a:schemeClr>
              </a:solidFill>
              <a:ln w="9525">
                <a:solidFill>
                  <a:schemeClr val="accent6">
                    <a:lumMod val="75000"/>
                  </a:schemeClr>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'Fig57'!$A$31:$A$38</c:f>
              <c:strCache>
                <c:ptCount val="8"/>
                <c:pt idx="0">
                  <c:v>Fiji (2018)</c:v>
                </c:pt>
                <c:pt idx="1">
                  <c:v>Solomon Islands (2018)</c:v>
                </c:pt>
                <c:pt idx="2">
                  <c:v>Tajikistan (2017)</c:v>
                </c:pt>
                <c:pt idx="3">
                  <c:v>Sierra Leone (2022)</c:v>
                </c:pt>
                <c:pt idx="4">
                  <c:v>India (2018)</c:v>
                </c:pt>
                <c:pt idx="5">
                  <c:v>Gabon (2021)</c:v>
                </c:pt>
                <c:pt idx="6">
                  <c:v>Nigeria (2021)</c:v>
                </c:pt>
                <c:pt idx="7">
                  <c:v>Bangladesh (2018a)</c:v>
                </c:pt>
              </c:strCache>
            </c:strRef>
          </c:cat>
          <c:val>
            <c:numRef>
              <c:f>'Fig57'!$D$31:$D$38</c:f>
              <c:numCache>
                <c:formatCode>0</c:formatCode>
                <c:ptCount val="8"/>
                <c:pt idx="0">
                  <c:v>90.070920000000001</c:v>
                </c:pt>
                <c:pt idx="1">
                  <c:v>81.313130000000001</c:v>
                </c:pt>
                <c:pt idx="2">
                  <c:v>42.292490000000001</c:v>
                </c:pt>
                <c:pt idx="3">
                  <c:v>73.199999999999989</c:v>
                </c:pt>
                <c:pt idx="4">
                  <c:v>87.645014440256503</c:v>
                </c:pt>
                <c:pt idx="5">
                  <c:v>39.473684210526315</c:v>
                </c:pt>
                <c:pt idx="6">
                  <c:v>29.257639999999999</c:v>
                </c:pt>
                <c:pt idx="7">
                  <c:v>51</c:v>
                </c:pt>
              </c:numCache>
            </c:numRef>
          </c:val>
          <c:smooth val="0"/>
          <c:extLst>
            <c:ext xmlns:c16="http://schemas.microsoft.com/office/drawing/2014/chart" uri="{C3380CC4-5D6E-409C-BE32-E72D297353CC}">
              <c16:uniqueId val="{00000001-0ECC-450A-8595-CCFBC700DD9F}"/>
            </c:ext>
          </c:extLst>
        </c:ser>
        <c:dLbls>
          <c:showLegendKey val="0"/>
          <c:showVal val="0"/>
          <c:showCatName val="0"/>
          <c:showSerName val="0"/>
          <c:showPercent val="0"/>
          <c:showBubbleSize val="0"/>
        </c:dLbls>
        <c:hiLowLines>
          <c:spPr>
            <a:ln w="76200" cap="flat" cmpd="sng" algn="ctr">
              <a:solidFill>
                <a:schemeClr val="accent6">
                  <a:lumMod val="20000"/>
                  <a:lumOff val="80000"/>
                  <a:alpha val="75000"/>
                </a:schemeClr>
              </a:solidFill>
              <a:round/>
            </a:ln>
            <a:effectLst/>
          </c:spPr>
        </c:hiLowLines>
        <c:marker val="1"/>
        <c:smooth val="0"/>
        <c:axId val="962895064"/>
        <c:axId val="962896704"/>
      </c:lineChart>
      <c:catAx>
        <c:axId val="962895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2896704"/>
        <c:crosses val="autoZero"/>
        <c:auto val="1"/>
        <c:lblAlgn val="ctr"/>
        <c:lblOffset val="100"/>
        <c:noMultiLvlLbl val="0"/>
      </c:catAx>
      <c:valAx>
        <c:axId val="96289670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Proportion of schools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2895064"/>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0.15052200927660891"/>
          <c:y val="5.2494365766116692E-2"/>
          <c:w val="0.40246949516624209"/>
          <c:h val="0.88173506580228711"/>
        </c:manualLayout>
      </c:layout>
      <c:doughnutChart>
        <c:varyColors val="1"/>
        <c:ser>
          <c:idx val="0"/>
          <c:order val="0"/>
          <c:dPt>
            <c:idx val="0"/>
            <c:bubble3D val="0"/>
            <c:spPr>
              <a:solidFill>
                <a:schemeClr val="accent6">
                  <a:shade val="50000"/>
                </a:schemeClr>
              </a:solidFill>
              <a:ln w="19050">
                <a:solidFill>
                  <a:schemeClr val="lt1"/>
                </a:solidFill>
              </a:ln>
              <a:effectLst/>
            </c:spPr>
            <c:extLst>
              <c:ext xmlns:c16="http://schemas.microsoft.com/office/drawing/2014/chart" uri="{C3380CC4-5D6E-409C-BE32-E72D297353CC}">
                <c16:uniqueId val="{00000001-2EFD-4CF9-8DD4-3D7C3DD7A08D}"/>
              </c:ext>
            </c:extLst>
          </c:dPt>
          <c:dPt>
            <c:idx val="1"/>
            <c:bubble3D val="0"/>
            <c:spPr>
              <a:solidFill>
                <a:schemeClr val="accent6">
                  <a:shade val="70000"/>
                </a:schemeClr>
              </a:solidFill>
              <a:ln w="19050">
                <a:solidFill>
                  <a:schemeClr val="lt1"/>
                </a:solidFill>
              </a:ln>
              <a:effectLst/>
            </c:spPr>
            <c:extLst>
              <c:ext xmlns:c16="http://schemas.microsoft.com/office/drawing/2014/chart" uri="{C3380CC4-5D6E-409C-BE32-E72D297353CC}">
                <c16:uniqueId val="{00000003-2EFD-4CF9-8DD4-3D7C3DD7A08D}"/>
              </c:ext>
            </c:extLst>
          </c:dPt>
          <c:dPt>
            <c:idx val="2"/>
            <c:bubble3D val="0"/>
            <c:spPr>
              <a:solidFill>
                <a:schemeClr val="accent6">
                  <a:shade val="90000"/>
                </a:schemeClr>
              </a:solidFill>
              <a:ln w="19050">
                <a:solidFill>
                  <a:schemeClr val="lt1"/>
                </a:solidFill>
              </a:ln>
              <a:effectLst/>
            </c:spPr>
            <c:extLst>
              <c:ext xmlns:c16="http://schemas.microsoft.com/office/drawing/2014/chart" uri="{C3380CC4-5D6E-409C-BE32-E72D297353CC}">
                <c16:uniqueId val="{00000005-2EFD-4CF9-8DD4-3D7C3DD7A08D}"/>
              </c:ext>
            </c:extLst>
          </c:dPt>
          <c:dPt>
            <c:idx val="3"/>
            <c:bubble3D val="0"/>
            <c:spPr>
              <a:solidFill>
                <a:schemeClr val="accent6">
                  <a:tint val="90000"/>
                </a:schemeClr>
              </a:solidFill>
              <a:ln w="19050">
                <a:solidFill>
                  <a:schemeClr val="lt1"/>
                </a:solidFill>
              </a:ln>
              <a:effectLst/>
            </c:spPr>
            <c:extLst>
              <c:ext xmlns:c16="http://schemas.microsoft.com/office/drawing/2014/chart" uri="{C3380CC4-5D6E-409C-BE32-E72D297353CC}">
                <c16:uniqueId val="{00000007-2EFD-4CF9-8DD4-3D7C3DD7A08D}"/>
              </c:ext>
            </c:extLst>
          </c:dPt>
          <c:dPt>
            <c:idx val="4"/>
            <c:bubble3D val="0"/>
            <c:spPr>
              <a:solidFill>
                <a:schemeClr val="accent6">
                  <a:tint val="70000"/>
                </a:schemeClr>
              </a:solidFill>
              <a:ln w="19050">
                <a:solidFill>
                  <a:schemeClr val="lt1"/>
                </a:solidFill>
              </a:ln>
              <a:effectLst/>
            </c:spPr>
            <c:extLst>
              <c:ext xmlns:c16="http://schemas.microsoft.com/office/drawing/2014/chart" uri="{C3380CC4-5D6E-409C-BE32-E72D297353CC}">
                <c16:uniqueId val="{00000009-2EFD-4CF9-8DD4-3D7C3DD7A08D}"/>
              </c:ext>
            </c:extLst>
          </c:dPt>
          <c:dPt>
            <c:idx val="5"/>
            <c:bubble3D val="0"/>
            <c:spPr>
              <a:solidFill>
                <a:schemeClr val="accent6">
                  <a:tint val="50000"/>
                </a:schemeClr>
              </a:solidFill>
              <a:ln w="19050">
                <a:solidFill>
                  <a:schemeClr val="lt1"/>
                </a:solidFill>
              </a:ln>
              <a:effectLst/>
            </c:spPr>
            <c:extLst>
              <c:ext xmlns:c16="http://schemas.microsoft.com/office/drawing/2014/chart" uri="{C3380CC4-5D6E-409C-BE32-E72D297353CC}">
                <c16:uniqueId val="{0000000B-2EFD-4CF9-8DD4-3D7C3DD7A08D}"/>
              </c:ext>
            </c:extLst>
          </c:dPt>
          <c:dLbls>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1-2EFD-4CF9-8DD4-3D7C3DD7A08D}"/>
                </c:ext>
              </c:extLst>
            </c:dLbl>
            <c:dLbl>
              <c:idx val="1"/>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3-2EFD-4CF9-8DD4-3D7C3DD7A08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'Fig58'!$A$15:$A$20</c:f>
              <c:strCache>
                <c:ptCount val="6"/>
                <c:pt idx="0">
                  <c:v>Mother</c:v>
                </c:pt>
                <c:pt idx="1">
                  <c:v>Teacher</c:v>
                </c:pt>
                <c:pt idx="2">
                  <c:v>Sister</c:v>
                </c:pt>
                <c:pt idx="3">
                  <c:v>Friends</c:v>
                </c:pt>
                <c:pt idx="4">
                  <c:v>Book, TV, radio, etc.</c:v>
                </c:pt>
                <c:pt idx="5">
                  <c:v>Other</c:v>
                </c:pt>
              </c:strCache>
            </c:strRef>
          </c:cat>
          <c:val>
            <c:numRef>
              <c:f>'Fig58'!$B$15:$B$20</c:f>
              <c:numCache>
                <c:formatCode>0.0</c:formatCode>
                <c:ptCount val="6"/>
                <c:pt idx="0">
                  <c:v>42</c:v>
                </c:pt>
                <c:pt idx="1">
                  <c:v>27.1</c:v>
                </c:pt>
                <c:pt idx="2">
                  <c:v>15.6</c:v>
                </c:pt>
                <c:pt idx="3">
                  <c:v>13.5</c:v>
                </c:pt>
                <c:pt idx="4">
                  <c:v>0.7</c:v>
                </c:pt>
                <c:pt idx="5">
                  <c:v>1.1000000000000001</c:v>
                </c:pt>
              </c:numCache>
            </c:numRef>
          </c:val>
          <c:extLst>
            <c:ext xmlns:c16="http://schemas.microsoft.com/office/drawing/2014/chart" uri="{C3380CC4-5D6E-409C-BE32-E72D297353CC}">
              <c16:uniqueId val="{0000000C-2EFD-4CF9-8DD4-3D7C3DD7A08D}"/>
            </c:ext>
          </c:extLst>
        </c:ser>
        <c:dLbls>
          <c:showLegendKey val="0"/>
          <c:showVal val="1"/>
          <c:showCatName val="0"/>
          <c:showSerName val="0"/>
          <c:showPercent val="0"/>
          <c:showBubbleSize val="0"/>
          <c:showLeaderLines val="1"/>
        </c:dLbls>
        <c:firstSliceAng val="0"/>
        <c:holeSize val="55"/>
      </c:doughnutChart>
      <c:spPr>
        <a:noFill/>
        <a:ln>
          <a:noFill/>
        </a:ln>
        <a:effectLst/>
      </c:spPr>
    </c:plotArea>
    <c:legend>
      <c:legendPos val="r"/>
      <c:layout>
        <c:manualLayout>
          <c:xMode val="edge"/>
          <c:yMode val="edge"/>
          <c:x val="0.59654163796901261"/>
          <c:y val="0.34079604139258152"/>
          <c:w val="0.36078078475484682"/>
          <c:h val="0.5049910656429791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808077056405686"/>
          <c:y val="3.3707414829659305E-2"/>
          <c:w val="0.51581860050512551"/>
          <c:h val="0.78798108315728843"/>
        </c:manualLayout>
      </c:layout>
      <c:barChart>
        <c:barDir val="bar"/>
        <c:grouping val="clustered"/>
        <c:varyColors val="0"/>
        <c:ser>
          <c:idx val="0"/>
          <c:order val="0"/>
          <c:spPr>
            <a:solidFill>
              <a:schemeClr val="accent6"/>
            </a:solidFill>
            <a:ln>
              <a:noFill/>
            </a:ln>
            <a:effectLst/>
          </c:spPr>
          <c:invertIfNegative val="0"/>
          <c:dPt>
            <c:idx val="0"/>
            <c:invertIfNegative val="0"/>
            <c:bubble3D val="0"/>
            <c:spPr>
              <a:solidFill>
                <a:schemeClr val="accent6">
                  <a:lumMod val="40000"/>
                  <a:lumOff val="60000"/>
                </a:schemeClr>
              </a:solidFill>
              <a:ln>
                <a:noFill/>
              </a:ln>
              <a:effectLst/>
            </c:spPr>
            <c:extLst>
              <c:ext xmlns:c16="http://schemas.microsoft.com/office/drawing/2014/chart" uri="{C3380CC4-5D6E-409C-BE32-E72D297353CC}">
                <c16:uniqueId val="{00000001-495A-4B4A-8F95-E35EC8A91ADB}"/>
              </c:ext>
            </c:extLst>
          </c:dPt>
          <c:dPt>
            <c:idx val="2"/>
            <c:invertIfNegative val="0"/>
            <c:bubble3D val="0"/>
            <c:spPr>
              <a:solidFill>
                <a:schemeClr val="accent6">
                  <a:lumMod val="40000"/>
                  <a:lumOff val="60000"/>
                </a:schemeClr>
              </a:solidFill>
              <a:ln>
                <a:noFill/>
              </a:ln>
              <a:effectLst/>
            </c:spPr>
            <c:extLst>
              <c:ext xmlns:c16="http://schemas.microsoft.com/office/drawing/2014/chart" uri="{C3380CC4-5D6E-409C-BE32-E72D297353CC}">
                <c16:uniqueId val="{00000003-495A-4B4A-8F95-E35EC8A91ADB}"/>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495A-4B4A-8F95-E35EC8A91AD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'Fig59'!$A$21:$A$26</c:f>
              <c:strCache>
                <c:ptCount val="6"/>
                <c:pt idx="0">
                  <c:v>Peru (2020)</c:v>
                </c:pt>
                <c:pt idx="1">
                  <c:v>Bhutan (2018)</c:v>
                </c:pt>
                <c:pt idx="2">
                  <c:v>Lao People’s Democratic Republic (2020)</c:v>
                </c:pt>
                <c:pt idx="3">
                  <c:v>United States of America (2023)</c:v>
                </c:pt>
                <c:pt idx="4">
                  <c:v>Bangladesh (2018a)</c:v>
                </c:pt>
                <c:pt idx="5">
                  <c:v>Ethiopia (2017a)</c:v>
                </c:pt>
              </c:strCache>
            </c:strRef>
          </c:cat>
          <c:val>
            <c:numRef>
              <c:f>'Fig59'!$C$21:$C$26</c:f>
              <c:numCache>
                <c:formatCode>0</c:formatCode>
                <c:ptCount val="6"/>
                <c:pt idx="0">
                  <c:v>89.908256880733944</c:v>
                </c:pt>
                <c:pt idx="1">
                  <c:v>86</c:v>
                </c:pt>
                <c:pt idx="2">
                  <c:v>71.8</c:v>
                </c:pt>
                <c:pt idx="3">
                  <c:v>58</c:v>
                </c:pt>
                <c:pt idx="4">
                  <c:v>53</c:v>
                </c:pt>
                <c:pt idx="5">
                  <c:v>39.029951009029368</c:v>
                </c:pt>
              </c:numCache>
            </c:numRef>
          </c:val>
          <c:extLst>
            <c:ext xmlns:c16="http://schemas.microsoft.com/office/drawing/2014/chart" uri="{C3380CC4-5D6E-409C-BE32-E72D297353CC}">
              <c16:uniqueId val="{00000006-495A-4B4A-8F95-E35EC8A91ADB}"/>
            </c:ext>
          </c:extLst>
        </c:ser>
        <c:dLbls>
          <c:showLegendKey val="0"/>
          <c:showVal val="1"/>
          <c:showCatName val="0"/>
          <c:showSerName val="0"/>
          <c:showPercent val="0"/>
          <c:showBubbleSize val="0"/>
        </c:dLbls>
        <c:gapWidth val="150"/>
        <c:axId val="934432008"/>
        <c:axId val="934427328"/>
      </c:barChart>
      <c:catAx>
        <c:axId val="93443200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4427328"/>
        <c:crosses val="autoZero"/>
        <c:auto val="1"/>
        <c:lblAlgn val="ctr"/>
        <c:lblOffset val="100"/>
        <c:noMultiLvlLbl val="0"/>
      </c:catAx>
      <c:valAx>
        <c:axId val="934427328"/>
        <c:scaling>
          <c:orientation val="minMax"/>
          <c:max val="100"/>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Proportion of adolescent schoolgirls (%)</a:t>
                </a:r>
              </a:p>
            </c:rich>
          </c:tx>
          <c:layout>
            <c:manualLayout>
              <c:xMode val="edge"/>
              <c:yMode val="edge"/>
              <c:x val="0.45952731144455999"/>
              <c:y val="0.9270339103403657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4432008"/>
        <c:crosses val="max"/>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0.1207140126901613"/>
          <c:y val="4.5976996362650221E-2"/>
          <c:w val="0.58901441021328649"/>
          <c:h val="0.61739784219974769"/>
        </c:manualLayout>
      </c:layout>
      <c:barChart>
        <c:barDir val="col"/>
        <c:grouping val="stacked"/>
        <c:varyColors val="0"/>
        <c:ser>
          <c:idx val="0"/>
          <c:order val="0"/>
          <c:tx>
            <c:strRef>
              <c:f>'Fig41'!$C$26</c:f>
              <c:strCache>
                <c:ptCount val="1"/>
                <c:pt idx="0">
                  <c:v>Disposable sanitary pads</c:v>
                </c:pt>
              </c:strCache>
            </c:strRef>
          </c:tx>
          <c:spPr>
            <a:solidFill>
              <a:schemeClr val="accent6">
                <a:shade val="5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'Fig41'!$A$27:$B$36</c:f>
              <c:multiLvlStrCache>
                <c:ptCount val="10"/>
                <c:lvl>
                  <c:pt idx="0">
                    <c:v>Used</c:v>
                  </c:pt>
                  <c:pt idx="1">
                    <c:v>Preferred</c:v>
                  </c:pt>
                  <c:pt idx="2">
                    <c:v>Used</c:v>
                  </c:pt>
                  <c:pt idx="3">
                    <c:v>Preferred</c:v>
                  </c:pt>
                  <c:pt idx="4">
                    <c:v>Used</c:v>
                  </c:pt>
                  <c:pt idx="5">
                    <c:v>Preferred</c:v>
                  </c:pt>
                  <c:pt idx="6">
                    <c:v>Used</c:v>
                  </c:pt>
                  <c:pt idx="7">
                    <c:v>Preferred</c:v>
                  </c:pt>
                  <c:pt idx="8">
                    <c:v>Used</c:v>
                  </c:pt>
                  <c:pt idx="9">
                    <c:v>Preferred</c:v>
                  </c:pt>
                </c:lvl>
                <c:lvl>
                  <c:pt idx="0">
                    <c:v>National</c:v>
                  </c:pt>
                  <c:pt idx="2">
                    <c:v>Urban</c:v>
                  </c:pt>
                  <c:pt idx="4">
                    <c:v>Rural</c:v>
                  </c:pt>
                  <c:pt idx="6">
                    <c:v>Rural - nonpastoralist</c:v>
                  </c:pt>
                  <c:pt idx="8">
                    <c:v>Rural - pastoralist</c:v>
                  </c:pt>
                </c:lvl>
              </c:multiLvlStrCache>
            </c:multiLvlStrRef>
          </c:cat>
          <c:val>
            <c:numRef>
              <c:f>'Fig41'!$C$27:$C$36</c:f>
              <c:numCache>
                <c:formatCode>0</c:formatCode>
                <c:ptCount val="10"/>
                <c:pt idx="0">
                  <c:v>50</c:v>
                </c:pt>
                <c:pt idx="1">
                  <c:v>57</c:v>
                </c:pt>
                <c:pt idx="2">
                  <c:v>86</c:v>
                </c:pt>
                <c:pt idx="3">
                  <c:v>89.5</c:v>
                </c:pt>
                <c:pt idx="4">
                  <c:v>41.125</c:v>
                </c:pt>
                <c:pt idx="5">
                  <c:v>49.6</c:v>
                </c:pt>
                <c:pt idx="6">
                  <c:v>49</c:v>
                </c:pt>
                <c:pt idx="7">
                  <c:v>58</c:v>
                </c:pt>
                <c:pt idx="8">
                  <c:v>13</c:v>
                </c:pt>
                <c:pt idx="9">
                  <c:v>19.5</c:v>
                </c:pt>
              </c:numCache>
            </c:numRef>
          </c:val>
          <c:extLst>
            <c:ext xmlns:c16="http://schemas.microsoft.com/office/drawing/2014/chart" uri="{C3380CC4-5D6E-409C-BE32-E72D297353CC}">
              <c16:uniqueId val="{00000000-21D3-4D10-8E9A-26A59C6D1290}"/>
            </c:ext>
          </c:extLst>
        </c:ser>
        <c:ser>
          <c:idx val="1"/>
          <c:order val="1"/>
          <c:tx>
            <c:strRef>
              <c:f>'Fig41'!$D$26</c:f>
              <c:strCache>
                <c:ptCount val="1"/>
                <c:pt idx="0">
                  <c:v>Reusable cloth</c:v>
                </c:pt>
              </c:strCache>
            </c:strRef>
          </c:tx>
          <c:spPr>
            <a:solidFill>
              <a:schemeClr val="accent6">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'Fig41'!$A$27:$B$36</c:f>
              <c:multiLvlStrCache>
                <c:ptCount val="10"/>
                <c:lvl>
                  <c:pt idx="0">
                    <c:v>Used</c:v>
                  </c:pt>
                  <c:pt idx="1">
                    <c:v>Preferred</c:v>
                  </c:pt>
                  <c:pt idx="2">
                    <c:v>Used</c:v>
                  </c:pt>
                  <c:pt idx="3">
                    <c:v>Preferred</c:v>
                  </c:pt>
                  <c:pt idx="4">
                    <c:v>Used</c:v>
                  </c:pt>
                  <c:pt idx="5">
                    <c:v>Preferred</c:v>
                  </c:pt>
                  <c:pt idx="6">
                    <c:v>Used</c:v>
                  </c:pt>
                  <c:pt idx="7">
                    <c:v>Preferred</c:v>
                  </c:pt>
                  <c:pt idx="8">
                    <c:v>Used</c:v>
                  </c:pt>
                  <c:pt idx="9">
                    <c:v>Preferred</c:v>
                  </c:pt>
                </c:lvl>
                <c:lvl>
                  <c:pt idx="0">
                    <c:v>National</c:v>
                  </c:pt>
                  <c:pt idx="2">
                    <c:v>Urban</c:v>
                  </c:pt>
                  <c:pt idx="4">
                    <c:v>Rural</c:v>
                  </c:pt>
                  <c:pt idx="6">
                    <c:v>Rural - nonpastoralist</c:v>
                  </c:pt>
                  <c:pt idx="8">
                    <c:v>Rural - pastoralist</c:v>
                  </c:pt>
                </c:lvl>
              </c:multiLvlStrCache>
            </c:multiLvlStrRef>
          </c:cat>
          <c:val>
            <c:numRef>
              <c:f>'Fig41'!$D$27:$D$36</c:f>
              <c:numCache>
                <c:formatCode>0</c:formatCode>
                <c:ptCount val="10"/>
                <c:pt idx="0">
                  <c:v>30</c:v>
                </c:pt>
                <c:pt idx="1">
                  <c:v>22.5</c:v>
                </c:pt>
                <c:pt idx="2">
                  <c:v>12</c:v>
                </c:pt>
                <c:pt idx="3">
                  <c:v>5</c:v>
                </c:pt>
                <c:pt idx="4">
                  <c:v>34.799999999999997</c:v>
                </c:pt>
                <c:pt idx="5">
                  <c:v>28.2</c:v>
                </c:pt>
                <c:pt idx="6">
                  <c:v>32</c:v>
                </c:pt>
                <c:pt idx="7">
                  <c:v>26</c:v>
                </c:pt>
                <c:pt idx="8">
                  <c:v>45</c:v>
                </c:pt>
                <c:pt idx="9">
                  <c:v>36</c:v>
                </c:pt>
              </c:numCache>
            </c:numRef>
          </c:val>
          <c:extLst>
            <c:ext xmlns:c16="http://schemas.microsoft.com/office/drawing/2014/chart" uri="{C3380CC4-5D6E-409C-BE32-E72D297353CC}">
              <c16:uniqueId val="{00000001-21D3-4D10-8E9A-26A59C6D1290}"/>
            </c:ext>
          </c:extLst>
        </c:ser>
        <c:ser>
          <c:idx val="3"/>
          <c:order val="2"/>
          <c:tx>
            <c:strRef>
              <c:f>'Fig41'!$E$26</c:f>
              <c:strCache>
                <c:ptCount val="1"/>
                <c:pt idx="0">
                  <c:v>Disposable cloth/rags</c:v>
                </c:pt>
              </c:strCache>
            </c:strRef>
          </c:tx>
          <c:spPr>
            <a:solidFill>
              <a:schemeClr val="accent6">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'Fig41'!$A$27:$B$36</c:f>
              <c:multiLvlStrCache>
                <c:ptCount val="10"/>
                <c:lvl>
                  <c:pt idx="0">
                    <c:v>Used</c:v>
                  </c:pt>
                  <c:pt idx="1">
                    <c:v>Preferred</c:v>
                  </c:pt>
                  <c:pt idx="2">
                    <c:v>Used</c:v>
                  </c:pt>
                  <c:pt idx="3">
                    <c:v>Preferred</c:v>
                  </c:pt>
                  <c:pt idx="4">
                    <c:v>Used</c:v>
                  </c:pt>
                  <c:pt idx="5">
                    <c:v>Preferred</c:v>
                  </c:pt>
                  <c:pt idx="6">
                    <c:v>Used</c:v>
                  </c:pt>
                  <c:pt idx="7">
                    <c:v>Preferred</c:v>
                  </c:pt>
                  <c:pt idx="8">
                    <c:v>Used</c:v>
                  </c:pt>
                  <c:pt idx="9">
                    <c:v>Preferred</c:v>
                  </c:pt>
                </c:lvl>
                <c:lvl>
                  <c:pt idx="0">
                    <c:v>National</c:v>
                  </c:pt>
                  <c:pt idx="2">
                    <c:v>Urban</c:v>
                  </c:pt>
                  <c:pt idx="4">
                    <c:v>Rural</c:v>
                  </c:pt>
                  <c:pt idx="6">
                    <c:v>Rural - nonpastoralist</c:v>
                  </c:pt>
                  <c:pt idx="8">
                    <c:v>Rural - pastoralist</c:v>
                  </c:pt>
                </c:lvl>
              </c:multiLvlStrCache>
            </c:multiLvlStrRef>
          </c:cat>
          <c:val>
            <c:numRef>
              <c:f>'Fig41'!$E$27:$E$36</c:f>
              <c:numCache>
                <c:formatCode>0</c:formatCode>
                <c:ptCount val="10"/>
                <c:pt idx="0">
                  <c:v>12</c:v>
                </c:pt>
                <c:pt idx="1">
                  <c:v>10</c:v>
                </c:pt>
                <c:pt idx="2">
                  <c:v>0</c:v>
                </c:pt>
                <c:pt idx="3">
                  <c:v>1</c:v>
                </c:pt>
                <c:pt idx="4">
                  <c:v>13.3</c:v>
                </c:pt>
                <c:pt idx="5">
                  <c:v>11.1</c:v>
                </c:pt>
                <c:pt idx="6">
                  <c:v>7</c:v>
                </c:pt>
                <c:pt idx="7">
                  <c:v>5</c:v>
                </c:pt>
                <c:pt idx="8">
                  <c:v>36</c:v>
                </c:pt>
                <c:pt idx="9">
                  <c:v>33</c:v>
                </c:pt>
              </c:numCache>
            </c:numRef>
          </c:val>
          <c:extLst>
            <c:ext xmlns:c16="http://schemas.microsoft.com/office/drawing/2014/chart" uri="{C3380CC4-5D6E-409C-BE32-E72D297353CC}">
              <c16:uniqueId val="{00000002-21D3-4D10-8E9A-26A59C6D1290}"/>
            </c:ext>
          </c:extLst>
        </c:ser>
        <c:ser>
          <c:idx val="2"/>
          <c:order val="3"/>
          <c:tx>
            <c:strRef>
              <c:f>'Fig41'!$F$26</c:f>
              <c:strCache>
                <c:ptCount val="1"/>
                <c:pt idx="0">
                  <c:v>Reusable sanitary pads</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'Fig41'!$A$27:$B$36</c:f>
              <c:multiLvlStrCache>
                <c:ptCount val="10"/>
                <c:lvl>
                  <c:pt idx="0">
                    <c:v>Used</c:v>
                  </c:pt>
                  <c:pt idx="1">
                    <c:v>Preferred</c:v>
                  </c:pt>
                  <c:pt idx="2">
                    <c:v>Used</c:v>
                  </c:pt>
                  <c:pt idx="3">
                    <c:v>Preferred</c:v>
                  </c:pt>
                  <c:pt idx="4">
                    <c:v>Used</c:v>
                  </c:pt>
                  <c:pt idx="5">
                    <c:v>Preferred</c:v>
                  </c:pt>
                  <c:pt idx="6">
                    <c:v>Used</c:v>
                  </c:pt>
                  <c:pt idx="7">
                    <c:v>Preferred</c:v>
                  </c:pt>
                  <c:pt idx="8">
                    <c:v>Used</c:v>
                  </c:pt>
                  <c:pt idx="9">
                    <c:v>Preferred</c:v>
                  </c:pt>
                </c:lvl>
                <c:lvl>
                  <c:pt idx="0">
                    <c:v>National</c:v>
                  </c:pt>
                  <c:pt idx="2">
                    <c:v>Urban</c:v>
                  </c:pt>
                  <c:pt idx="4">
                    <c:v>Rural</c:v>
                  </c:pt>
                  <c:pt idx="6">
                    <c:v>Rural - nonpastoralist</c:v>
                  </c:pt>
                  <c:pt idx="8">
                    <c:v>Rural - pastoralist</c:v>
                  </c:pt>
                </c:lvl>
              </c:multiLvlStrCache>
            </c:multiLvlStrRef>
          </c:cat>
          <c:val>
            <c:numRef>
              <c:f>'Fig41'!$F$27:$F$36</c:f>
              <c:numCache>
                <c:formatCode>0</c:formatCode>
                <c:ptCount val="10"/>
                <c:pt idx="0">
                  <c:v>2</c:v>
                </c:pt>
                <c:pt idx="1">
                  <c:v>4</c:v>
                </c:pt>
                <c:pt idx="2">
                  <c:v>2</c:v>
                </c:pt>
                <c:pt idx="3">
                  <c:v>4</c:v>
                </c:pt>
                <c:pt idx="4">
                  <c:v>2</c:v>
                </c:pt>
                <c:pt idx="5">
                  <c:v>4.0999999999999996</c:v>
                </c:pt>
                <c:pt idx="6">
                  <c:v>2</c:v>
                </c:pt>
                <c:pt idx="7">
                  <c:v>3</c:v>
                </c:pt>
                <c:pt idx="8">
                  <c:v>2</c:v>
                </c:pt>
                <c:pt idx="9">
                  <c:v>8</c:v>
                </c:pt>
              </c:numCache>
            </c:numRef>
          </c:val>
          <c:extLst>
            <c:ext xmlns:c16="http://schemas.microsoft.com/office/drawing/2014/chart" uri="{C3380CC4-5D6E-409C-BE32-E72D297353CC}">
              <c16:uniqueId val="{00000003-21D3-4D10-8E9A-26A59C6D1290}"/>
            </c:ext>
          </c:extLst>
        </c:ser>
        <c:ser>
          <c:idx val="4"/>
          <c:order val="4"/>
          <c:tx>
            <c:strRef>
              <c:f>'Fig41'!$G$26</c:f>
              <c:strCache>
                <c:ptCount val="1"/>
                <c:pt idx="0">
                  <c:v>Other</c:v>
                </c:pt>
              </c:strCache>
            </c:strRef>
          </c:tx>
          <c:spPr>
            <a:solidFill>
              <a:schemeClr val="bg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'Fig41'!$A$27:$B$36</c:f>
              <c:multiLvlStrCache>
                <c:ptCount val="10"/>
                <c:lvl>
                  <c:pt idx="0">
                    <c:v>Used</c:v>
                  </c:pt>
                  <c:pt idx="1">
                    <c:v>Preferred</c:v>
                  </c:pt>
                  <c:pt idx="2">
                    <c:v>Used</c:v>
                  </c:pt>
                  <c:pt idx="3">
                    <c:v>Preferred</c:v>
                  </c:pt>
                  <c:pt idx="4">
                    <c:v>Used</c:v>
                  </c:pt>
                  <c:pt idx="5">
                    <c:v>Preferred</c:v>
                  </c:pt>
                  <c:pt idx="6">
                    <c:v>Used</c:v>
                  </c:pt>
                  <c:pt idx="7">
                    <c:v>Preferred</c:v>
                  </c:pt>
                  <c:pt idx="8">
                    <c:v>Used</c:v>
                  </c:pt>
                  <c:pt idx="9">
                    <c:v>Preferred</c:v>
                  </c:pt>
                </c:lvl>
                <c:lvl>
                  <c:pt idx="0">
                    <c:v>National</c:v>
                  </c:pt>
                  <c:pt idx="2">
                    <c:v>Urban</c:v>
                  </c:pt>
                  <c:pt idx="4">
                    <c:v>Rural</c:v>
                  </c:pt>
                  <c:pt idx="6">
                    <c:v>Rural - nonpastoralist</c:v>
                  </c:pt>
                  <c:pt idx="8">
                    <c:v>Rural - pastoralist</c:v>
                  </c:pt>
                </c:lvl>
              </c:multiLvlStrCache>
            </c:multiLvlStrRef>
          </c:cat>
          <c:val>
            <c:numRef>
              <c:f>'Fig41'!$G$27:$G$36</c:f>
              <c:numCache>
                <c:formatCode>0</c:formatCode>
                <c:ptCount val="10"/>
                <c:pt idx="0">
                  <c:v>6</c:v>
                </c:pt>
                <c:pt idx="1">
                  <c:v>6.5</c:v>
                </c:pt>
                <c:pt idx="2">
                  <c:v>0</c:v>
                </c:pt>
                <c:pt idx="3">
                  <c:v>1</c:v>
                </c:pt>
                <c:pt idx="4">
                  <c:v>8.7750000000000057</c:v>
                </c:pt>
                <c:pt idx="5">
                  <c:v>9.5</c:v>
                </c:pt>
                <c:pt idx="6">
                  <c:v>10</c:v>
                </c:pt>
                <c:pt idx="7">
                  <c:v>11</c:v>
                </c:pt>
                <c:pt idx="8">
                  <c:v>4</c:v>
                </c:pt>
                <c:pt idx="9">
                  <c:v>4</c:v>
                </c:pt>
              </c:numCache>
            </c:numRef>
          </c:val>
          <c:extLst>
            <c:ext xmlns:c16="http://schemas.microsoft.com/office/drawing/2014/chart" uri="{C3380CC4-5D6E-409C-BE32-E72D297353CC}">
              <c16:uniqueId val="{00000004-21D3-4D10-8E9A-26A59C6D1290}"/>
            </c:ext>
          </c:extLst>
        </c:ser>
        <c:dLbls>
          <c:dLblPos val="ctr"/>
          <c:showLegendKey val="0"/>
          <c:showVal val="1"/>
          <c:showCatName val="0"/>
          <c:showSerName val="0"/>
          <c:showPercent val="0"/>
          <c:showBubbleSize val="0"/>
        </c:dLbls>
        <c:gapWidth val="70"/>
        <c:overlap val="100"/>
        <c:axId val="1109814384"/>
        <c:axId val="1109813664"/>
      </c:barChart>
      <c:catAx>
        <c:axId val="1109814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9813664"/>
        <c:crosses val="autoZero"/>
        <c:auto val="1"/>
        <c:lblAlgn val="ctr"/>
        <c:lblOffset val="100"/>
        <c:noMultiLvlLbl val="0"/>
      </c:catAx>
      <c:valAx>
        <c:axId val="1109813664"/>
        <c:scaling>
          <c:orientation val="minMax"/>
          <c:max val="10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Proportion of adolescent schoolgirls (%)</a:t>
                </a:r>
              </a:p>
            </c:rich>
          </c:tx>
          <c:layout>
            <c:manualLayout>
              <c:xMode val="edge"/>
              <c:yMode val="edge"/>
              <c:x val="1.4563106796116505E-2"/>
              <c:y val="1.6718907768236445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9814384"/>
        <c:crosses val="autoZero"/>
        <c:crossBetween val="between"/>
        <c:majorUnit val="20"/>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0.15349592184459657"/>
          <c:y val="6.8407960199004969E-2"/>
          <c:w val="0.49525936775072249"/>
          <c:h val="0.71900928428722533"/>
        </c:manualLayout>
      </c:layout>
      <c:barChart>
        <c:barDir val="col"/>
        <c:grouping val="percentStacked"/>
        <c:varyColors val="0"/>
        <c:ser>
          <c:idx val="0"/>
          <c:order val="0"/>
          <c:tx>
            <c:strRef>
              <c:f>'Fig60'!$A$23</c:f>
              <c:strCache>
                <c:ptCount val="1"/>
                <c:pt idx="0">
                  <c:v>ovulation phase 
(day 14)</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'Fig60'!$B$22:$C$22</c:f>
              <c:strCache>
                <c:ptCount val="2"/>
                <c:pt idx="0">
                  <c:v>Bhutan (2018)</c:v>
                </c:pt>
                <c:pt idx="1">
                  <c:v>Lao People's Democratic Republic (2020)*</c:v>
                </c:pt>
              </c:strCache>
            </c:strRef>
          </c:cat>
          <c:val>
            <c:numRef>
              <c:f>'Fig60'!$B$23:$C$23</c:f>
              <c:numCache>
                <c:formatCode>0</c:formatCode>
                <c:ptCount val="2"/>
                <c:pt idx="0">
                  <c:v>21.1</c:v>
                </c:pt>
                <c:pt idx="1">
                  <c:v>15.2</c:v>
                </c:pt>
              </c:numCache>
            </c:numRef>
          </c:val>
          <c:extLst>
            <c:ext xmlns:c16="http://schemas.microsoft.com/office/drawing/2014/chart" uri="{C3380CC4-5D6E-409C-BE32-E72D297353CC}">
              <c16:uniqueId val="{00000000-CDFB-434B-82C8-A0C16B9FD4C4}"/>
            </c:ext>
          </c:extLst>
        </c:ser>
        <c:ser>
          <c:idx val="2"/>
          <c:order val="1"/>
          <c:tx>
            <c:strRef>
              <c:f>'Fig60'!$A$25</c:f>
              <c:strCache>
                <c:ptCount val="1"/>
                <c:pt idx="0">
                  <c:v>follicular/proliferation phase 
(day 6-13) / (day 8-12)*</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'Fig60'!$B$22:$C$22</c:f>
              <c:strCache>
                <c:ptCount val="2"/>
                <c:pt idx="0">
                  <c:v>Bhutan (2018)</c:v>
                </c:pt>
                <c:pt idx="1">
                  <c:v>Lao People's Democratic Republic (2020)*</c:v>
                </c:pt>
              </c:strCache>
            </c:strRef>
          </c:cat>
          <c:val>
            <c:numRef>
              <c:f>'Fig60'!$B$25:$C$25</c:f>
              <c:numCache>
                <c:formatCode>0</c:formatCode>
                <c:ptCount val="2"/>
                <c:pt idx="0">
                  <c:v>4.3</c:v>
                </c:pt>
                <c:pt idx="1">
                  <c:v>8</c:v>
                </c:pt>
              </c:numCache>
            </c:numRef>
          </c:val>
          <c:extLst>
            <c:ext xmlns:c16="http://schemas.microsoft.com/office/drawing/2014/chart" uri="{C3380CC4-5D6E-409C-BE32-E72D297353CC}">
              <c16:uniqueId val="{00000001-CDFB-434B-82C8-A0C16B9FD4C4}"/>
            </c:ext>
          </c:extLst>
        </c:ser>
        <c:ser>
          <c:idx val="3"/>
          <c:order val="2"/>
          <c:tx>
            <c:strRef>
              <c:f>'Fig60'!$A$26</c:f>
              <c:strCache>
                <c:ptCount val="1"/>
                <c:pt idx="0">
                  <c:v>luteal phase 
(day 15-28)</c:v>
                </c:pt>
              </c:strCache>
            </c:strRef>
          </c:tx>
          <c:spPr>
            <a:solidFill>
              <a:schemeClr val="accent5">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'Fig60'!$B$22:$C$22</c:f>
              <c:strCache>
                <c:ptCount val="2"/>
                <c:pt idx="0">
                  <c:v>Bhutan (2018)</c:v>
                </c:pt>
                <c:pt idx="1">
                  <c:v>Lao People's Democratic Republic (2020)*</c:v>
                </c:pt>
              </c:strCache>
            </c:strRef>
          </c:cat>
          <c:val>
            <c:numRef>
              <c:f>'Fig60'!$B$26:$C$26</c:f>
              <c:numCache>
                <c:formatCode>0</c:formatCode>
                <c:ptCount val="2"/>
                <c:pt idx="0">
                  <c:v>14</c:v>
                </c:pt>
                <c:pt idx="1">
                  <c:v>2</c:v>
                </c:pt>
              </c:numCache>
            </c:numRef>
          </c:val>
          <c:extLst>
            <c:ext xmlns:c16="http://schemas.microsoft.com/office/drawing/2014/chart" uri="{C3380CC4-5D6E-409C-BE32-E72D297353CC}">
              <c16:uniqueId val="{00000002-CDFB-434B-82C8-A0C16B9FD4C4}"/>
            </c:ext>
          </c:extLst>
        </c:ser>
        <c:ser>
          <c:idx val="1"/>
          <c:order val="3"/>
          <c:tx>
            <c:strRef>
              <c:f>'Fig60'!$A$24</c:f>
              <c:strCache>
                <c:ptCount val="1"/>
                <c:pt idx="0">
                  <c:v>menstrual phase 
(day 1-5) / (day 1-7)*</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'Fig60'!$B$22:$C$22</c:f>
              <c:strCache>
                <c:ptCount val="2"/>
                <c:pt idx="0">
                  <c:v>Bhutan (2018)</c:v>
                </c:pt>
                <c:pt idx="1">
                  <c:v>Lao People's Democratic Republic (2020)*</c:v>
                </c:pt>
              </c:strCache>
            </c:strRef>
          </c:cat>
          <c:val>
            <c:numRef>
              <c:f>'Fig60'!$B$24:$C$24</c:f>
              <c:numCache>
                <c:formatCode>0</c:formatCode>
                <c:ptCount val="2"/>
                <c:pt idx="0">
                  <c:v>8.3000000000000007</c:v>
                </c:pt>
                <c:pt idx="1">
                  <c:v>9.6</c:v>
                </c:pt>
              </c:numCache>
            </c:numRef>
          </c:val>
          <c:extLst>
            <c:ext xmlns:c16="http://schemas.microsoft.com/office/drawing/2014/chart" uri="{C3380CC4-5D6E-409C-BE32-E72D297353CC}">
              <c16:uniqueId val="{00000003-CDFB-434B-82C8-A0C16B9FD4C4}"/>
            </c:ext>
          </c:extLst>
        </c:ser>
        <c:ser>
          <c:idx val="4"/>
          <c:order val="4"/>
          <c:tx>
            <c:strRef>
              <c:f>'Fig60'!$A$27</c:f>
              <c:strCache>
                <c:ptCount val="1"/>
                <c:pt idx="0">
                  <c:v>don't know</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'Fig60'!$B$22:$C$22</c:f>
              <c:strCache>
                <c:ptCount val="2"/>
                <c:pt idx="0">
                  <c:v>Bhutan (2018)</c:v>
                </c:pt>
                <c:pt idx="1">
                  <c:v>Lao People's Democratic Republic (2020)*</c:v>
                </c:pt>
              </c:strCache>
            </c:strRef>
          </c:cat>
          <c:val>
            <c:numRef>
              <c:f>'Fig60'!$B$27:$C$27</c:f>
              <c:numCache>
                <c:formatCode>0</c:formatCode>
                <c:ptCount val="2"/>
                <c:pt idx="0">
                  <c:v>52.3</c:v>
                </c:pt>
                <c:pt idx="1">
                  <c:v>64.599999999999994</c:v>
                </c:pt>
              </c:numCache>
            </c:numRef>
          </c:val>
          <c:extLst>
            <c:ext xmlns:c16="http://schemas.microsoft.com/office/drawing/2014/chart" uri="{C3380CC4-5D6E-409C-BE32-E72D297353CC}">
              <c16:uniqueId val="{00000004-CDFB-434B-82C8-A0C16B9FD4C4}"/>
            </c:ext>
          </c:extLst>
        </c:ser>
        <c:dLbls>
          <c:dLblPos val="ctr"/>
          <c:showLegendKey val="0"/>
          <c:showVal val="1"/>
          <c:showCatName val="0"/>
          <c:showSerName val="0"/>
          <c:showPercent val="0"/>
          <c:showBubbleSize val="0"/>
        </c:dLbls>
        <c:gapWidth val="150"/>
        <c:overlap val="100"/>
        <c:axId val="99360232"/>
        <c:axId val="99355552"/>
      </c:barChart>
      <c:catAx>
        <c:axId val="99360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355552"/>
        <c:crosses val="autoZero"/>
        <c:auto val="1"/>
        <c:lblAlgn val="ctr"/>
        <c:lblOffset val="100"/>
        <c:noMultiLvlLbl val="0"/>
      </c:catAx>
      <c:valAx>
        <c:axId val="99355552"/>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Proportion of adolescent schoolgirls (%)</a:t>
                </a:r>
              </a:p>
            </c:rich>
          </c:tx>
          <c:layout>
            <c:manualLayout>
              <c:xMode val="edge"/>
              <c:yMode val="edge"/>
              <c:x val="2.7777777777777779E-3"/>
              <c:y val="7.8214243741920306E-2"/>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360232"/>
        <c:crosses val="autoZero"/>
        <c:crossBetween val="between"/>
        <c:majorUnit val="0.2"/>
      </c:valAx>
      <c:spPr>
        <a:noFill/>
        <a:ln>
          <a:noFill/>
        </a:ln>
        <a:effectLst/>
      </c:spPr>
    </c:plotArea>
    <c:legend>
      <c:legendPos val="r"/>
      <c:layout>
        <c:manualLayout>
          <c:xMode val="edge"/>
          <c:yMode val="edge"/>
          <c:x val="0.63097601683505067"/>
          <c:y val="0.16458308849453521"/>
          <c:w val="0.36632545931758531"/>
          <c:h val="0.6423665791776027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422091322554148"/>
          <c:y val="4.1405590197179098E-2"/>
          <c:w val="0.70715057676613957"/>
          <c:h val="0.70819939336376725"/>
        </c:manualLayout>
      </c:layout>
      <c:barChart>
        <c:barDir val="bar"/>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minus"/>
            <c:errValType val="percentage"/>
            <c:noEndCap val="1"/>
            <c:val val="100"/>
            <c:spPr>
              <a:noFill/>
              <a:ln w="12700" cap="flat" cmpd="sng" algn="ctr">
                <a:solidFill>
                  <a:schemeClr val="accent6"/>
                </a:solidFill>
                <a:round/>
              </a:ln>
              <a:effectLst/>
            </c:spPr>
          </c:errBars>
          <c:cat>
            <c:strRef>
              <c:f>'Fig61'!$A$17:$A$20</c:f>
              <c:strCache>
                <c:ptCount val="4"/>
                <c:pt idx="0">
                  <c:v>Philippines (2022)</c:v>
                </c:pt>
                <c:pt idx="1">
                  <c:v>Lebanon (2017)</c:v>
                </c:pt>
                <c:pt idx="2">
                  <c:v>Gabon (2021)</c:v>
                </c:pt>
                <c:pt idx="3">
                  <c:v>Mali (2017)</c:v>
                </c:pt>
              </c:strCache>
            </c:strRef>
          </c:cat>
          <c:val>
            <c:numRef>
              <c:f>'Fig61'!$C$17:$C$20</c:f>
              <c:numCache>
                <c:formatCode>0</c:formatCode>
                <c:ptCount val="4"/>
                <c:pt idx="0" formatCode="0.0">
                  <c:v>0.25685000000000002</c:v>
                </c:pt>
                <c:pt idx="1">
                  <c:v>3.296703296703297</c:v>
                </c:pt>
                <c:pt idx="2">
                  <c:v>36.1</c:v>
                </c:pt>
                <c:pt idx="3">
                  <c:v>68.900000000000006</c:v>
                </c:pt>
              </c:numCache>
            </c:numRef>
          </c:val>
          <c:extLst>
            <c:ext xmlns:c16="http://schemas.microsoft.com/office/drawing/2014/chart" uri="{C3380CC4-5D6E-409C-BE32-E72D297353CC}">
              <c16:uniqueId val="{00000000-BFA0-40DD-87A6-3A7897AF04BB}"/>
            </c:ext>
          </c:extLst>
        </c:ser>
        <c:dLbls>
          <c:dLblPos val="outEnd"/>
          <c:showLegendKey val="0"/>
          <c:showVal val="1"/>
          <c:showCatName val="0"/>
          <c:showSerName val="0"/>
          <c:showPercent val="0"/>
          <c:showBubbleSize val="0"/>
        </c:dLbls>
        <c:gapWidth val="150"/>
        <c:axId val="385352992"/>
        <c:axId val="385353352"/>
      </c:barChart>
      <c:catAx>
        <c:axId val="3853529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5353352"/>
        <c:crosses val="autoZero"/>
        <c:auto val="1"/>
        <c:lblAlgn val="ctr"/>
        <c:lblOffset val="100"/>
        <c:noMultiLvlLbl val="1"/>
      </c:catAx>
      <c:valAx>
        <c:axId val="385353352"/>
        <c:scaling>
          <c:orientation val="minMax"/>
          <c:max val="100"/>
          <c:min val="0"/>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Proportion of schools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5352992"/>
        <c:crosses val="autoZero"/>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0.54805247678695201"/>
          <c:y val="7.7795786061588337E-2"/>
          <c:w val="0.41950832672482158"/>
          <c:h val="0.85737439222042144"/>
        </c:manualLayout>
      </c:layout>
      <c:doughnutChart>
        <c:varyColors val="1"/>
        <c:ser>
          <c:idx val="0"/>
          <c:order val="0"/>
          <c:dPt>
            <c:idx val="0"/>
            <c:bubble3D val="0"/>
            <c:spPr>
              <a:solidFill>
                <a:schemeClr val="accent6">
                  <a:shade val="50000"/>
                </a:schemeClr>
              </a:solidFill>
              <a:ln w="19050">
                <a:solidFill>
                  <a:schemeClr val="lt1"/>
                </a:solidFill>
              </a:ln>
              <a:effectLst/>
            </c:spPr>
            <c:extLst>
              <c:ext xmlns:c16="http://schemas.microsoft.com/office/drawing/2014/chart" uri="{C3380CC4-5D6E-409C-BE32-E72D297353CC}">
                <c16:uniqueId val="{00000001-13EA-4EFB-A178-C513D5C37A84}"/>
              </c:ext>
            </c:extLst>
          </c:dPt>
          <c:dPt>
            <c:idx val="1"/>
            <c:bubble3D val="0"/>
            <c:spPr>
              <a:solidFill>
                <a:schemeClr val="accent6">
                  <a:shade val="70000"/>
                </a:schemeClr>
              </a:solidFill>
              <a:ln w="19050">
                <a:solidFill>
                  <a:schemeClr val="lt1"/>
                </a:solidFill>
              </a:ln>
              <a:effectLst/>
            </c:spPr>
            <c:extLst>
              <c:ext xmlns:c16="http://schemas.microsoft.com/office/drawing/2014/chart" uri="{C3380CC4-5D6E-409C-BE32-E72D297353CC}">
                <c16:uniqueId val="{00000003-13EA-4EFB-A178-C513D5C37A84}"/>
              </c:ext>
            </c:extLst>
          </c:dPt>
          <c:dPt>
            <c:idx val="2"/>
            <c:bubble3D val="0"/>
            <c:spPr>
              <a:solidFill>
                <a:schemeClr val="accent6">
                  <a:shade val="90000"/>
                </a:schemeClr>
              </a:solidFill>
              <a:ln w="19050">
                <a:solidFill>
                  <a:schemeClr val="lt1"/>
                </a:solidFill>
              </a:ln>
              <a:effectLst/>
            </c:spPr>
            <c:extLst>
              <c:ext xmlns:c16="http://schemas.microsoft.com/office/drawing/2014/chart" uri="{C3380CC4-5D6E-409C-BE32-E72D297353CC}">
                <c16:uniqueId val="{00000005-13EA-4EFB-A178-C513D5C37A84}"/>
              </c:ext>
            </c:extLst>
          </c:dPt>
          <c:dPt>
            <c:idx val="3"/>
            <c:bubble3D val="0"/>
            <c:spPr>
              <a:solidFill>
                <a:schemeClr val="accent6">
                  <a:tint val="90000"/>
                </a:schemeClr>
              </a:solidFill>
              <a:ln w="19050">
                <a:solidFill>
                  <a:schemeClr val="lt1"/>
                </a:solidFill>
              </a:ln>
              <a:effectLst/>
            </c:spPr>
            <c:extLst>
              <c:ext xmlns:c16="http://schemas.microsoft.com/office/drawing/2014/chart" uri="{C3380CC4-5D6E-409C-BE32-E72D297353CC}">
                <c16:uniqueId val="{00000007-13EA-4EFB-A178-C513D5C37A84}"/>
              </c:ext>
            </c:extLst>
          </c:dPt>
          <c:dPt>
            <c:idx val="4"/>
            <c:bubble3D val="0"/>
            <c:spPr>
              <a:solidFill>
                <a:schemeClr val="accent6">
                  <a:tint val="70000"/>
                </a:schemeClr>
              </a:solidFill>
              <a:ln w="19050">
                <a:solidFill>
                  <a:schemeClr val="lt1"/>
                </a:solidFill>
              </a:ln>
              <a:effectLst/>
            </c:spPr>
            <c:extLst>
              <c:ext xmlns:c16="http://schemas.microsoft.com/office/drawing/2014/chart" uri="{C3380CC4-5D6E-409C-BE32-E72D297353CC}">
                <c16:uniqueId val="{00000009-13EA-4EFB-A178-C513D5C37A84}"/>
              </c:ext>
            </c:extLst>
          </c:dPt>
          <c:dPt>
            <c:idx val="5"/>
            <c:bubble3D val="0"/>
            <c:spPr>
              <a:solidFill>
                <a:schemeClr val="accent6">
                  <a:tint val="50000"/>
                </a:schemeClr>
              </a:solidFill>
              <a:ln w="19050">
                <a:solidFill>
                  <a:schemeClr val="lt1"/>
                </a:solidFill>
              </a:ln>
              <a:effectLst/>
            </c:spPr>
            <c:extLst>
              <c:ext xmlns:c16="http://schemas.microsoft.com/office/drawing/2014/chart" uri="{C3380CC4-5D6E-409C-BE32-E72D297353CC}">
                <c16:uniqueId val="{0000000B-13EA-4EFB-A178-C513D5C37A84}"/>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'Fig62'!$G$16:$G$21</c:f>
              <c:strCache>
                <c:ptCount val="6"/>
                <c:pt idx="0">
                  <c:v>Take rest</c:v>
                </c:pt>
                <c:pt idx="1">
                  <c:v>Thorough involvement in activities</c:v>
                </c:pt>
                <c:pt idx="2">
                  <c:v>Medication</c:v>
                </c:pt>
                <c:pt idx="3">
                  <c:v>Yoga/meditation</c:v>
                </c:pt>
                <c:pt idx="4">
                  <c:v>Prayers</c:v>
                </c:pt>
                <c:pt idx="5">
                  <c:v>Others</c:v>
                </c:pt>
              </c:strCache>
            </c:strRef>
          </c:cat>
          <c:val>
            <c:numRef>
              <c:f>'Fig62'!$H$16:$H$21</c:f>
              <c:numCache>
                <c:formatCode>0.0</c:formatCode>
                <c:ptCount val="6"/>
                <c:pt idx="0">
                  <c:v>52.5</c:v>
                </c:pt>
                <c:pt idx="1">
                  <c:v>21.1</c:v>
                </c:pt>
                <c:pt idx="2">
                  <c:v>15.2</c:v>
                </c:pt>
                <c:pt idx="3">
                  <c:v>6.4</c:v>
                </c:pt>
                <c:pt idx="4">
                  <c:v>3.1</c:v>
                </c:pt>
                <c:pt idx="5">
                  <c:v>1.7</c:v>
                </c:pt>
              </c:numCache>
            </c:numRef>
          </c:val>
          <c:extLst>
            <c:ext xmlns:c16="http://schemas.microsoft.com/office/drawing/2014/chart" uri="{C3380CC4-5D6E-409C-BE32-E72D297353CC}">
              <c16:uniqueId val="{0000000C-13EA-4EFB-A178-C513D5C37A84}"/>
            </c:ext>
          </c:extLst>
        </c:ser>
        <c:dLbls>
          <c:showLegendKey val="0"/>
          <c:showVal val="1"/>
          <c:showCatName val="0"/>
          <c:showSerName val="0"/>
          <c:showPercent val="0"/>
          <c:showBubbleSize val="0"/>
          <c:showLeaderLines val="1"/>
        </c:dLbls>
        <c:firstSliceAng val="0"/>
        <c:holeSize val="55"/>
      </c:doughnutChart>
      <c:spPr>
        <a:noFill/>
        <a:ln>
          <a:noFill/>
        </a:ln>
        <a:effectLst/>
      </c:spPr>
    </c:plotArea>
    <c:legend>
      <c:legendPos val="l"/>
      <c:layout>
        <c:manualLayout>
          <c:xMode val="edge"/>
          <c:yMode val="edge"/>
          <c:x val="1.9032513877874701E-2"/>
          <c:y val="0.27714340407611121"/>
          <c:w val="0.46168782431141386"/>
          <c:h val="0.6726170573897063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3.417460208433501E-2"/>
          <c:y val="7.1312803889789306E-2"/>
          <c:w val="0.41950832672482158"/>
          <c:h val="0.85737439222042144"/>
        </c:manualLayout>
      </c:layout>
      <c:doughnutChart>
        <c:varyColors val="1"/>
        <c:ser>
          <c:idx val="0"/>
          <c:order val="0"/>
          <c:dPt>
            <c:idx val="0"/>
            <c:bubble3D val="0"/>
            <c:spPr>
              <a:solidFill>
                <a:schemeClr val="accent6">
                  <a:shade val="50000"/>
                </a:schemeClr>
              </a:solidFill>
              <a:ln w="19050">
                <a:solidFill>
                  <a:schemeClr val="lt1"/>
                </a:solidFill>
              </a:ln>
              <a:effectLst/>
            </c:spPr>
            <c:extLst>
              <c:ext xmlns:c16="http://schemas.microsoft.com/office/drawing/2014/chart" uri="{C3380CC4-5D6E-409C-BE32-E72D297353CC}">
                <c16:uniqueId val="{00000001-B6AB-476D-942D-5EC6F8274BC7}"/>
              </c:ext>
            </c:extLst>
          </c:dPt>
          <c:dPt>
            <c:idx val="1"/>
            <c:bubble3D val="0"/>
            <c:spPr>
              <a:solidFill>
                <a:schemeClr val="accent6">
                  <a:shade val="70000"/>
                </a:schemeClr>
              </a:solidFill>
              <a:ln w="19050">
                <a:solidFill>
                  <a:schemeClr val="lt1"/>
                </a:solidFill>
              </a:ln>
              <a:effectLst/>
            </c:spPr>
            <c:extLst>
              <c:ext xmlns:c16="http://schemas.microsoft.com/office/drawing/2014/chart" uri="{C3380CC4-5D6E-409C-BE32-E72D297353CC}">
                <c16:uniqueId val="{00000003-B6AB-476D-942D-5EC6F8274BC7}"/>
              </c:ext>
            </c:extLst>
          </c:dPt>
          <c:dPt>
            <c:idx val="2"/>
            <c:bubble3D val="0"/>
            <c:spPr>
              <a:solidFill>
                <a:schemeClr val="accent6">
                  <a:shade val="90000"/>
                </a:schemeClr>
              </a:solidFill>
              <a:ln w="19050">
                <a:solidFill>
                  <a:schemeClr val="lt1"/>
                </a:solidFill>
              </a:ln>
              <a:effectLst/>
            </c:spPr>
            <c:extLst>
              <c:ext xmlns:c16="http://schemas.microsoft.com/office/drawing/2014/chart" uri="{C3380CC4-5D6E-409C-BE32-E72D297353CC}">
                <c16:uniqueId val="{00000005-B6AB-476D-942D-5EC6F8274BC7}"/>
              </c:ext>
            </c:extLst>
          </c:dPt>
          <c:dPt>
            <c:idx val="3"/>
            <c:bubble3D val="0"/>
            <c:spPr>
              <a:solidFill>
                <a:schemeClr val="accent6">
                  <a:tint val="90000"/>
                </a:schemeClr>
              </a:solidFill>
              <a:ln w="19050">
                <a:solidFill>
                  <a:schemeClr val="lt1"/>
                </a:solidFill>
              </a:ln>
              <a:effectLst/>
            </c:spPr>
            <c:extLst>
              <c:ext xmlns:c16="http://schemas.microsoft.com/office/drawing/2014/chart" uri="{C3380CC4-5D6E-409C-BE32-E72D297353CC}">
                <c16:uniqueId val="{00000007-B6AB-476D-942D-5EC6F8274BC7}"/>
              </c:ext>
            </c:extLst>
          </c:dPt>
          <c:dPt>
            <c:idx val="4"/>
            <c:bubble3D val="0"/>
            <c:spPr>
              <a:solidFill>
                <a:schemeClr val="accent6">
                  <a:tint val="70000"/>
                </a:schemeClr>
              </a:solidFill>
              <a:ln w="19050">
                <a:solidFill>
                  <a:schemeClr val="lt1"/>
                </a:solidFill>
              </a:ln>
              <a:effectLst/>
            </c:spPr>
            <c:extLst>
              <c:ext xmlns:c16="http://schemas.microsoft.com/office/drawing/2014/chart" uri="{C3380CC4-5D6E-409C-BE32-E72D297353CC}">
                <c16:uniqueId val="{00000009-B6AB-476D-942D-5EC6F8274BC7}"/>
              </c:ext>
            </c:extLst>
          </c:dPt>
          <c:dPt>
            <c:idx val="5"/>
            <c:bubble3D val="0"/>
            <c:spPr>
              <a:solidFill>
                <a:schemeClr val="bg1">
                  <a:lumMod val="85000"/>
                </a:schemeClr>
              </a:solidFill>
              <a:ln w="19050">
                <a:solidFill>
                  <a:schemeClr val="lt1"/>
                </a:solidFill>
              </a:ln>
              <a:effectLst/>
            </c:spPr>
            <c:extLst>
              <c:ext xmlns:c16="http://schemas.microsoft.com/office/drawing/2014/chart" uri="{C3380CC4-5D6E-409C-BE32-E72D297353CC}">
                <c16:uniqueId val="{0000000B-B6AB-476D-942D-5EC6F8274BC7}"/>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'Fig62'!$G$22:$G$27</c:f>
              <c:strCache>
                <c:ptCount val="6"/>
                <c:pt idx="0">
                  <c:v>Drink hot water</c:v>
                </c:pt>
                <c:pt idx="1">
                  <c:v>Lay on their stomach</c:v>
                </c:pt>
                <c:pt idx="2">
                  <c:v>Take painkillers</c:v>
                </c:pt>
                <c:pt idx="3">
                  <c:v>Another means</c:v>
                </c:pt>
                <c:pt idx="4">
                  <c:v>Nothing (not so painful)</c:v>
                </c:pt>
                <c:pt idx="5">
                  <c:v>N/A, do not have dysmenorrhea</c:v>
                </c:pt>
              </c:strCache>
            </c:strRef>
          </c:cat>
          <c:val>
            <c:numRef>
              <c:f>'Fig62'!$H$22:$H$27</c:f>
              <c:numCache>
                <c:formatCode>0.0</c:formatCode>
                <c:ptCount val="6"/>
                <c:pt idx="0">
                  <c:v>41.9</c:v>
                </c:pt>
                <c:pt idx="1">
                  <c:v>18.600000000000001</c:v>
                </c:pt>
                <c:pt idx="2">
                  <c:v>16.2</c:v>
                </c:pt>
                <c:pt idx="3">
                  <c:v>5.6</c:v>
                </c:pt>
                <c:pt idx="4">
                  <c:v>6.7</c:v>
                </c:pt>
                <c:pt idx="5">
                  <c:v>11</c:v>
                </c:pt>
              </c:numCache>
            </c:numRef>
          </c:val>
          <c:extLst>
            <c:ext xmlns:c16="http://schemas.microsoft.com/office/drawing/2014/chart" uri="{C3380CC4-5D6E-409C-BE32-E72D297353CC}">
              <c16:uniqueId val="{0000000C-B6AB-476D-942D-5EC6F8274BC7}"/>
            </c:ext>
          </c:extLst>
        </c:ser>
        <c:dLbls>
          <c:showLegendKey val="0"/>
          <c:showVal val="1"/>
          <c:showCatName val="0"/>
          <c:showSerName val="0"/>
          <c:showPercent val="0"/>
          <c:showBubbleSize val="0"/>
          <c:showLeaderLines val="1"/>
        </c:dLbls>
        <c:firstSliceAng val="0"/>
        <c:holeSize val="55"/>
      </c:doughnutChart>
      <c:spPr>
        <a:noFill/>
        <a:ln>
          <a:noFill/>
        </a:ln>
        <a:effectLst/>
      </c:spPr>
    </c:plotArea>
    <c:legend>
      <c:legendPos val="r"/>
      <c:layout>
        <c:manualLayout>
          <c:xMode val="edge"/>
          <c:yMode val="edge"/>
          <c:x val="0.51014405514933159"/>
          <c:y val="0.24108219859875701"/>
          <c:w val="0.47082343097279372"/>
          <c:h val="0.7188075396572186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547821933217251"/>
          <c:y val="4.3320178801877794E-2"/>
          <c:w val="0.47589303049447584"/>
          <c:h val="0.72056392517409307"/>
        </c:manualLayout>
      </c:layout>
      <c:barChart>
        <c:barDir val="bar"/>
        <c:grouping val="clustered"/>
        <c:varyColors val="0"/>
        <c:ser>
          <c:idx val="0"/>
          <c:order val="0"/>
          <c:spPr>
            <a:solidFill>
              <a:schemeClr val="accent6">
                <a:lumMod val="40000"/>
                <a:lumOff val="60000"/>
              </a:schemeClr>
            </a:solidFill>
            <a:ln>
              <a:noFill/>
            </a:ln>
            <a:effectLst/>
          </c:spPr>
          <c:invertIfNegative val="0"/>
          <c:dPt>
            <c:idx val="0"/>
            <c:invertIfNegative val="0"/>
            <c:bubble3D val="0"/>
            <c:spPr>
              <a:solidFill>
                <a:schemeClr val="accent6"/>
              </a:solidFill>
              <a:ln>
                <a:noFill/>
              </a:ln>
              <a:effectLst/>
            </c:spPr>
            <c:extLst>
              <c:ext xmlns:c16="http://schemas.microsoft.com/office/drawing/2014/chart" uri="{C3380CC4-5D6E-409C-BE32-E72D297353CC}">
                <c16:uniqueId val="{00000001-80AF-45CA-8C08-642B30B281B3}"/>
              </c:ext>
            </c:extLst>
          </c:dPt>
          <c:dPt>
            <c:idx val="1"/>
            <c:invertIfNegative val="0"/>
            <c:bubble3D val="0"/>
            <c:spPr>
              <a:solidFill>
                <a:schemeClr val="accent6"/>
              </a:solidFill>
              <a:ln>
                <a:noFill/>
              </a:ln>
              <a:effectLst/>
            </c:spPr>
            <c:extLst>
              <c:ext xmlns:c16="http://schemas.microsoft.com/office/drawing/2014/chart" uri="{C3380CC4-5D6E-409C-BE32-E72D297353CC}">
                <c16:uniqueId val="{00000003-80AF-45CA-8C08-642B30B281B3}"/>
              </c:ext>
            </c:extLst>
          </c:dPt>
          <c:dPt>
            <c:idx val="4"/>
            <c:invertIfNegative val="0"/>
            <c:bubble3D val="0"/>
            <c:spPr>
              <a:solidFill>
                <a:schemeClr val="accent6"/>
              </a:solidFill>
              <a:ln>
                <a:noFill/>
              </a:ln>
              <a:effectLst/>
            </c:spPr>
            <c:extLst>
              <c:ext xmlns:c16="http://schemas.microsoft.com/office/drawing/2014/chart" uri="{C3380CC4-5D6E-409C-BE32-E72D297353CC}">
                <c16:uniqueId val="{00000005-80AF-45CA-8C08-642B30B281B3}"/>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6-C905-4B9F-9249-0C53C648017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'Fig64'!$A$23:$A$28</c:f>
              <c:strCache>
                <c:ptCount val="6"/>
                <c:pt idx="0">
                  <c:v>Ethiopia (2017a)</c:v>
                </c:pt>
                <c:pt idx="1">
                  <c:v>Ethiopia (2017a)</c:v>
                </c:pt>
                <c:pt idx="2">
                  <c:v>Türkiye (2019)</c:v>
                </c:pt>
                <c:pt idx="3">
                  <c:v>Türkiye (2019)</c:v>
                </c:pt>
                <c:pt idx="4">
                  <c:v>United States of America (2023)</c:v>
                </c:pt>
                <c:pt idx="5">
                  <c:v>United States of America (2023)</c:v>
                </c:pt>
              </c:strCache>
            </c:strRef>
          </c:cat>
          <c:val>
            <c:numRef>
              <c:f>'Fig64'!$C$23:$C$28</c:f>
              <c:numCache>
                <c:formatCode>0</c:formatCode>
                <c:ptCount val="6"/>
                <c:pt idx="0">
                  <c:v>93.5</c:v>
                </c:pt>
                <c:pt idx="1">
                  <c:v>37</c:v>
                </c:pt>
                <c:pt idx="2">
                  <c:v>79</c:v>
                </c:pt>
                <c:pt idx="3">
                  <c:v>13</c:v>
                </c:pt>
                <c:pt idx="4">
                  <c:v>77</c:v>
                </c:pt>
                <c:pt idx="5" formatCode="General">
                  <c:v>41</c:v>
                </c:pt>
              </c:numCache>
            </c:numRef>
          </c:val>
          <c:extLst>
            <c:ext xmlns:c16="http://schemas.microsoft.com/office/drawing/2014/chart" uri="{C3380CC4-5D6E-409C-BE32-E72D297353CC}">
              <c16:uniqueId val="{00000006-80AF-45CA-8C08-642B30B281B3}"/>
            </c:ext>
          </c:extLst>
        </c:ser>
        <c:dLbls>
          <c:dLblPos val="outEnd"/>
          <c:showLegendKey val="0"/>
          <c:showVal val="1"/>
          <c:showCatName val="0"/>
          <c:showSerName val="0"/>
          <c:showPercent val="0"/>
          <c:showBubbleSize val="0"/>
        </c:dLbls>
        <c:gapWidth val="50"/>
        <c:axId val="385352992"/>
        <c:axId val="385353352"/>
      </c:barChart>
      <c:catAx>
        <c:axId val="38535299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5353352"/>
        <c:crosses val="autoZero"/>
        <c:auto val="1"/>
        <c:lblAlgn val="ctr"/>
        <c:lblOffset val="100"/>
        <c:noMultiLvlLbl val="0"/>
      </c:catAx>
      <c:valAx>
        <c:axId val="385353352"/>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Proportion of adolescent schoolgirls </a:t>
                </a:r>
                <a:r>
                  <a:rPr lang="en-US" sz="900" baseline="0"/>
                  <a:t>(%)</a:t>
                </a:r>
                <a:endParaRPr lang="en-US" sz="900"/>
              </a:p>
            </c:rich>
          </c:tx>
          <c:layout>
            <c:manualLayout>
              <c:xMode val="edge"/>
              <c:yMode val="edge"/>
              <c:x val="0.491368048333581"/>
              <c:y val="0.867138500750989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5352992"/>
        <c:crosses val="max"/>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072029030179056"/>
          <c:y val="3.9673989241202211E-2"/>
          <c:w val="0.6188330484490151"/>
          <c:h val="0.82900175785319064"/>
        </c:manualLayout>
      </c:layout>
      <c:barChart>
        <c:barDir val="bar"/>
        <c:grouping val="clustered"/>
        <c:varyColors val="0"/>
        <c:ser>
          <c:idx val="0"/>
          <c:order val="0"/>
          <c:spPr>
            <a:solidFill>
              <a:schemeClr val="accent6"/>
            </a:solidFill>
            <a:ln>
              <a:noFill/>
            </a:ln>
            <a:effectLst/>
          </c:spPr>
          <c:invertIfNegative val="0"/>
          <c:dPt>
            <c:idx val="3"/>
            <c:invertIfNegative val="0"/>
            <c:bubble3D val="0"/>
            <c:spPr>
              <a:solidFill>
                <a:schemeClr val="accent6">
                  <a:lumMod val="40000"/>
                  <a:lumOff val="60000"/>
                </a:schemeClr>
              </a:solidFill>
              <a:ln>
                <a:noFill/>
              </a:ln>
              <a:effectLst/>
            </c:spPr>
            <c:extLst>
              <c:ext xmlns:c16="http://schemas.microsoft.com/office/drawing/2014/chart" uri="{C3380CC4-5D6E-409C-BE32-E72D297353CC}">
                <c16:uniqueId val="{00000001-20E7-4297-B2E4-E65907B6350D}"/>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3-20E7-4297-B2E4-E65907B6350D}"/>
              </c:ext>
            </c:extLst>
          </c:dPt>
          <c:dPt>
            <c:idx val="6"/>
            <c:invertIfNegative val="0"/>
            <c:bubble3D val="0"/>
            <c:spPr>
              <a:solidFill>
                <a:schemeClr val="accent6"/>
              </a:solidFill>
              <a:ln>
                <a:noFill/>
              </a:ln>
              <a:effectLst/>
            </c:spPr>
            <c:extLst>
              <c:ext xmlns:c16="http://schemas.microsoft.com/office/drawing/2014/chart" uri="{C3380CC4-5D6E-409C-BE32-E72D297353CC}">
                <c16:uniqueId val="{00000005-0E9C-4310-976B-1C77F10978D2}"/>
              </c:ext>
            </c:extLst>
          </c:dPt>
          <c:dPt>
            <c:idx val="8"/>
            <c:invertIfNegative val="0"/>
            <c:bubble3D val="0"/>
            <c:spPr>
              <a:solidFill>
                <a:schemeClr val="accent6">
                  <a:lumMod val="40000"/>
                  <a:lumOff val="60000"/>
                </a:schemeClr>
              </a:solidFill>
              <a:ln>
                <a:noFill/>
              </a:ln>
              <a:effectLst/>
            </c:spPr>
            <c:extLst>
              <c:ext xmlns:c16="http://schemas.microsoft.com/office/drawing/2014/chart" uri="{C3380CC4-5D6E-409C-BE32-E72D297353CC}">
                <c16:uniqueId val="{00000007-0E9C-4310-976B-1C77F10978D2}"/>
              </c:ext>
            </c:extLst>
          </c:dPt>
          <c:dPt>
            <c:idx val="10"/>
            <c:invertIfNegative val="0"/>
            <c:bubble3D val="0"/>
            <c:spPr>
              <a:solidFill>
                <a:schemeClr val="accent6"/>
              </a:solidFill>
              <a:ln>
                <a:noFill/>
              </a:ln>
              <a:effectLst/>
            </c:spPr>
            <c:extLst>
              <c:ext xmlns:c16="http://schemas.microsoft.com/office/drawing/2014/chart" uri="{C3380CC4-5D6E-409C-BE32-E72D297353CC}">
                <c16:uniqueId val="{00000009-0E9C-4310-976B-1C77F10978D2}"/>
              </c:ext>
            </c:extLst>
          </c:dPt>
          <c:dPt>
            <c:idx val="14"/>
            <c:invertIfNegative val="0"/>
            <c:bubble3D val="0"/>
            <c:spPr>
              <a:solidFill>
                <a:schemeClr val="accent6">
                  <a:lumMod val="40000"/>
                  <a:lumOff val="60000"/>
                </a:schemeClr>
              </a:solidFill>
              <a:ln>
                <a:noFill/>
              </a:ln>
              <a:effectLst/>
            </c:spPr>
            <c:extLst>
              <c:ext xmlns:c16="http://schemas.microsoft.com/office/drawing/2014/chart" uri="{C3380CC4-5D6E-409C-BE32-E72D297353CC}">
                <c16:uniqueId val="{0000000B-20E7-4297-B2E4-E65907B6350D}"/>
              </c:ext>
            </c:extLst>
          </c:dPt>
          <c:dPt>
            <c:idx val="15"/>
            <c:invertIfNegative val="0"/>
            <c:bubble3D val="0"/>
            <c:spPr>
              <a:solidFill>
                <a:schemeClr val="accent6">
                  <a:lumMod val="40000"/>
                  <a:lumOff val="60000"/>
                </a:schemeClr>
              </a:solidFill>
              <a:ln>
                <a:noFill/>
              </a:ln>
              <a:effectLst/>
            </c:spPr>
            <c:extLst>
              <c:ext xmlns:c16="http://schemas.microsoft.com/office/drawing/2014/chart" uri="{C3380CC4-5D6E-409C-BE32-E72D297353CC}">
                <c16:uniqueId val="{0000000D-20E7-4297-B2E4-E65907B6350D}"/>
              </c:ext>
            </c:extLst>
          </c:dPt>
          <c:dPt>
            <c:idx val="17"/>
            <c:invertIfNegative val="0"/>
            <c:bubble3D val="0"/>
            <c:spPr>
              <a:solidFill>
                <a:schemeClr val="accent6">
                  <a:lumMod val="40000"/>
                  <a:lumOff val="60000"/>
                </a:schemeClr>
              </a:solidFill>
              <a:ln>
                <a:noFill/>
              </a:ln>
              <a:effectLst/>
            </c:spPr>
            <c:extLst>
              <c:ext xmlns:c16="http://schemas.microsoft.com/office/drawing/2014/chart" uri="{C3380CC4-5D6E-409C-BE32-E72D297353CC}">
                <c16:uniqueId val="{0000000F-20E7-4297-B2E4-E65907B6350D}"/>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'Fig65'!$A$31:$A$48</c:f>
              <c:strCache>
                <c:ptCount val="18"/>
                <c:pt idx="0">
                  <c:v>Ethiopia (2017a)</c:v>
                </c:pt>
                <c:pt idx="1">
                  <c:v>Ethiopia (2017a)</c:v>
                </c:pt>
                <c:pt idx="2">
                  <c:v>Bhutan (2018)</c:v>
                </c:pt>
                <c:pt idx="3">
                  <c:v>Indonesia (2018)</c:v>
                </c:pt>
                <c:pt idx="4">
                  <c:v>Burkina Faso (2019)</c:v>
                </c:pt>
                <c:pt idx="5">
                  <c:v>Japan (2021)</c:v>
                </c:pt>
                <c:pt idx="6">
                  <c:v>Japan (2021)</c:v>
                </c:pt>
                <c:pt idx="7">
                  <c:v>Cote d'Ivoire (2018)</c:v>
                </c:pt>
                <c:pt idx="8">
                  <c:v>Uganda (2016)</c:v>
                </c:pt>
                <c:pt idx="9">
                  <c:v>Nigeria (2018)</c:v>
                </c:pt>
                <c:pt idx="10">
                  <c:v>United States of America (2023)</c:v>
                </c:pt>
                <c:pt idx="11">
                  <c:v>United States of America (2023)</c:v>
                </c:pt>
                <c:pt idx="12">
                  <c:v>Bangladesh (2018a)</c:v>
                </c:pt>
                <c:pt idx="13">
                  <c:v>Bangladesh (2018a)</c:v>
                </c:pt>
                <c:pt idx="14">
                  <c:v>Lao People’s Democratic Republic (2020)</c:v>
                </c:pt>
                <c:pt idx="15">
                  <c:v>Peru (2020)</c:v>
                </c:pt>
                <c:pt idx="16">
                  <c:v>Egypt (2021)</c:v>
                </c:pt>
                <c:pt idx="17">
                  <c:v>North Macedonia (2018)</c:v>
                </c:pt>
              </c:strCache>
            </c:strRef>
          </c:cat>
          <c:val>
            <c:numRef>
              <c:f>'Fig65'!$C$31:$C$48</c:f>
              <c:numCache>
                <c:formatCode>0</c:formatCode>
                <c:ptCount val="18"/>
                <c:pt idx="0">
                  <c:v>93.5</c:v>
                </c:pt>
                <c:pt idx="1">
                  <c:v>89.4</c:v>
                </c:pt>
                <c:pt idx="2">
                  <c:v>90.7</c:v>
                </c:pt>
                <c:pt idx="3">
                  <c:v>88.9</c:v>
                </c:pt>
                <c:pt idx="4">
                  <c:v>82.7</c:v>
                </c:pt>
                <c:pt idx="5">
                  <c:v>82</c:v>
                </c:pt>
                <c:pt idx="6">
                  <c:v>67.599999999999994</c:v>
                </c:pt>
                <c:pt idx="7">
                  <c:v>80.3</c:v>
                </c:pt>
                <c:pt idx="8">
                  <c:v>80.2</c:v>
                </c:pt>
                <c:pt idx="9">
                  <c:v>76.599999999999994</c:v>
                </c:pt>
                <c:pt idx="10">
                  <c:v>75</c:v>
                </c:pt>
                <c:pt idx="11">
                  <c:v>40</c:v>
                </c:pt>
                <c:pt idx="12">
                  <c:v>70</c:v>
                </c:pt>
                <c:pt idx="13">
                  <c:v>55</c:v>
                </c:pt>
                <c:pt idx="14">
                  <c:v>68.2</c:v>
                </c:pt>
                <c:pt idx="15">
                  <c:v>64.285714285714306</c:v>
                </c:pt>
                <c:pt idx="16">
                  <c:v>62.6</c:v>
                </c:pt>
                <c:pt idx="17">
                  <c:v>18.700000000000003</c:v>
                </c:pt>
              </c:numCache>
            </c:numRef>
          </c:val>
          <c:extLst>
            <c:ext xmlns:c16="http://schemas.microsoft.com/office/drawing/2014/chart" uri="{C3380CC4-5D6E-409C-BE32-E72D297353CC}">
              <c16:uniqueId val="{00000010-20E7-4297-B2E4-E65907B6350D}"/>
            </c:ext>
          </c:extLst>
        </c:ser>
        <c:dLbls>
          <c:showLegendKey val="0"/>
          <c:showVal val="1"/>
          <c:showCatName val="0"/>
          <c:showSerName val="0"/>
          <c:showPercent val="0"/>
          <c:showBubbleSize val="0"/>
        </c:dLbls>
        <c:gapWidth val="150"/>
        <c:axId val="934432008"/>
        <c:axId val="934427328"/>
      </c:barChart>
      <c:catAx>
        <c:axId val="93443200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4427328"/>
        <c:crosses val="autoZero"/>
        <c:auto val="1"/>
        <c:lblAlgn val="ctr"/>
        <c:lblOffset val="100"/>
        <c:noMultiLvlLbl val="0"/>
      </c:catAx>
      <c:valAx>
        <c:axId val="934427328"/>
        <c:scaling>
          <c:orientation val="minMax"/>
          <c:max val="100"/>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Proportion of adolescent</a:t>
                </a:r>
                <a:r>
                  <a:rPr lang="en-US" baseline="0"/>
                  <a:t> schoolgirl</a:t>
                </a:r>
                <a:r>
                  <a:rPr lang="en-US"/>
                  <a:t>s (%)</a:t>
                </a:r>
              </a:p>
            </c:rich>
          </c:tx>
          <c:layout>
            <c:manualLayout>
              <c:xMode val="edge"/>
              <c:yMode val="edge"/>
              <c:x val="0.47974520376929969"/>
              <c:y val="0.9477911964301166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4432008"/>
        <c:crosses val="max"/>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a:t>Proportion of students who menstruate who were</a:t>
            </a:r>
            <a:r>
              <a:rPr lang="en-US" sz="1000" baseline="0"/>
              <a:t> absent from school at least two days during their period</a:t>
            </a:r>
            <a:endParaRPr lang="en-US" sz="1000"/>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val>
            <c:numRef>
              <c:f>'Fig31'!#REF!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'Fig31'!#REF!</c15:sqref>
                        </c15:formulaRef>
                      </c:ext>
                    </c:extLst>
                  </c:multiLvlStrRef>
                </c15:cat>
              </c15:filteredCategoryTitle>
            </c:ext>
            <c:ext xmlns:c16="http://schemas.microsoft.com/office/drawing/2014/chart" uri="{C3380CC4-5D6E-409C-BE32-E72D297353CC}">
              <c16:uniqueId val="{00000000-4589-4F00-83C5-5DA5AC74BE41}"/>
            </c:ext>
          </c:extLst>
        </c:ser>
        <c:dLbls>
          <c:showLegendKey val="0"/>
          <c:showVal val="0"/>
          <c:showCatName val="0"/>
          <c:showSerName val="0"/>
          <c:showPercent val="0"/>
          <c:showBubbleSize val="0"/>
        </c:dLbls>
        <c:gapWidth val="79"/>
        <c:overlap val="-27"/>
        <c:axId val="1002617928"/>
        <c:axId val="1002617272"/>
      </c:barChart>
      <c:catAx>
        <c:axId val="1002617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2617272"/>
        <c:crosses val="autoZero"/>
        <c:auto val="1"/>
        <c:lblAlgn val="ctr"/>
        <c:lblOffset val="100"/>
        <c:noMultiLvlLbl val="0"/>
      </c:catAx>
      <c:valAx>
        <c:axId val="1002617272"/>
        <c:scaling>
          <c:orientation val="minMax"/>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2617928"/>
        <c:crosses val="autoZero"/>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0.31666325697203257"/>
          <c:y val="0.20862381008344108"/>
          <c:w val="0.46646750974310031"/>
          <c:h val="0.59084293071349703"/>
        </c:manualLayout>
      </c:layout>
      <c:doughnutChart>
        <c:varyColors val="1"/>
        <c:ser>
          <c:idx val="0"/>
          <c:order val="0"/>
          <c:dPt>
            <c:idx val="0"/>
            <c:bubble3D val="0"/>
            <c:spPr>
              <a:solidFill>
                <a:schemeClr val="accent6">
                  <a:shade val="58000"/>
                </a:schemeClr>
              </a:solidFill>
              <a:ln w="19050">
                <a:solidFill>
                  <a:schemeClr val="lt1"/>
                </a:solidFill>
              </a:ln>
              <a:effectLst/>
            </c:spPr>
            <c:extLst>
              <c:ext xmlns:c16="http://schemas.microsoft.com/office/drawing/2014/chart" uri="{C3380CC4-5D6E-409C-BE32-E72D297353CC}">
                <c16:uniqueId val="{00000001-7A73-4B37-B8BA-6B200397C4E9}"/>
              </c:ext>
            </c:extLst>
          </c:dPt>
          <c:dPt>
            <c:idx val="1"/>
            <c:bubble3D val="0"/>
            <c:spPr>
              <a:solidFill>
                <a:schemeClr val="accent6">
                  <a:shade val="86000"/>
                </a:schemeClr>
              </a:solidFill>
              <a:ln w="19050">
                <a:solidFill>
                  <a:schemeClr val="lt1"/>
                </a:solidFill>
              </a:ln>
              <a:effectLst/>
            </c:spPr>
            <c:extLst>
              <c:ext xmlns:c16="http://schemas.microsoft.com/office/drawing/2014/chart" uri="{C3380CC4-5D6E-409C-BE32-E72D297353CC}">
                <c16:uniqueId val="{00000003-7A73-4B37-B8BA-6B200397C4E9}"/>
              </c:ext>
            </c:extLst>
          </c:dPt>
          <c:dPt>
            <c:idx val="2"/>
            <c:bubble3D val="0"/>
            <c:spPr>
              <a:solidFill>
                <a:schemeClr val="accent6">
                  <a:tint val="86000"/>
                </a:schemeClr>
              </a:solidFill>
              <a:ln w="19050">
                <a:solidFill>
                  <a:schemeClr val="lt1"/>
                </a:solidFill>
              </a:ln>
              <a:effectLst/>
            </c:spPr>
            <c:extLst>
              <c:ext xmlns:c16="http://schemas.microsoft.com/office/drawing/2014/chart" uri="{C3380CC4-5D6E-409C-BE32-E72D297353CC}">
                <c16:uniqueId val="{00000005-7A73-4B37-B8BA-6B200397C4E9}"/>
              </c:ext>
            </c:extLst>
          </c:dPt>
          <c:dPt>
            <c:idx val="3"/>
            <c:bubble3D val="0"/>
            <c:spPr>
              <a:solidFill>
                <a:schemeClr val="bg1">
                  <a:lumMod val="85000"/>
                </a:schemeClr>
              </a:solidFill>
              <a:ln w="19050">
                <a:solidFill>
                  <a:schemeClr val="lt1"/>
                </a:solidFill>
              </a:ln>
              <a:effectLst/>
            </c:spPr>
            <c:extLst>
              <c:ext xmlns:c16="http://schemas.microsoft.com/office/drawing/2014/chart" uri="{C3380CC4-5D6E-409C-BE32-E72D297353CC}">
                <c16:uniqueId val="{00000007-7A73-4B37-B8BA-6B200397C4E9}"/>
              </c:ext>
            </c:extLst>
          </c:dPt>
          <c:dLbls>
            <c:dLbl>
              <c:idx val="0"/>
              <c:layout>
                <c:manualLayout>
                  <c:x val="0.13876040703052728"/>
                  <c:y val="-6.5065065065065111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A73-4B37-B8BA-6B200397C4E9}"/>
                </c:ext>
              </c:extLst>
            </c:dLbl>
            <c:dLbl>
              <c:idx val="1"/>
              <c:layout>
                <c:manualLayout>
                  <c:x val="-0.14152614595700977"/>
                  <c:y val="9.5095095095095006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A73-4B37-B8BA-6B200397C4E9}"/>
                </c:ext>
              </c:extLst>
            </c:dLbl>
            <c:dLbl>
              <c:idx val="2"/>
              <c:layout>
                <c:manualLayout>
                  <c:x val="-0.11409189022510022"/>
                  <c:y val="-2.002002002002002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A73-4B37-B8BA-6B200397C4E9}"/>
                </c:ext>
              </c:extLst>
            </c:dLbl>
            <c:dLbl>
              <c:idx val="3"/>
              <c:layout>
                <c:manualLayout>
                  <c:x val="-0.1519932695739582"/>
                  <c:y val="-0.13363205725410449"/>
                </c:manualLayout>
              </c:layout>
              <c:showLegendKey val="0"/>
              <c:showVal val="1"/>
              <c:showCatName val="1"/>
              <c:showSerName val="0"/>
              <c:showPercent val="0"/>
              <c:showBubbleSize val="0"/>
              <c:extLst>
                <c:ext xmlns:c15="http://schemas.microsoft.com/office/drawing/2012/chart" uri="{CE6537A1-D6FC-4f65-9D91-7224C49458BB}">
                  <c15:layout>
                    <c:manualLayout>
                      <c:w val="0.28107978335738881"/>
                      <c:h val="0.28129629196943851"/>
                    </c:manualLayout>
                  </c15:layout>
                </c:ext>
                <c:ext xmlns:c16="http://schemas.microsoft.com/office/drawing/2014/chart" uri="{C3380CC4-5D6E-409C-BE32-E72D297353CC}">
                  <c16:uniqueId val="{00000007-7A73-4B37-B8BA-6B200397C4E9}"/>
                </c:ext>
              </c:extLst>
            </c:dLbl>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'Fig66'!$A$18:$A$21</c:f>
              <c:strCache>
                <c:ptCount val="4"/>
                <c:pt idx="0">
                  <c:v>Inadequate conditions for MHM</c:v>
                </c:pt>
                <c:pt idx="1">
                  <c:v>High price of MHM products</c:v>
                </c:pt>
                <c:pt idx="2">
                  <c:v>Abdominal pain</c:v>
                </c:pt>
                <c:pt idx="3">
                  <c:v>Not absent 2 or more days due to menstruation</c:v>
                </c:pt>
              </c:strCache>
            </c:strRef>
          </c:cat>
          <c:val>
            <c:numRef>
              <c:f>'Fig66'!$B$18:$B$21</c:f>
              <c:numCache>
                <c:formatCode>0</c:formatCode>
                <c:ptCount val="4"/>
                <c:pt idx="0">
                  <c:v>42.120000000000005</c:v>
                </c:pt>
                <c:pt idx="1">
                  <c:v>32.4</c:v>
                </c:pt>
                <c:pt idx="2">
                  <c:v>6.48</c:v>
                </c:pt>
                <c:pt idx="3">
                  <c:v>18.999999999999986</c:v>
                </c:pt>
              </c:numCache>
            </c:numRef>
          </c:val>
          <c:extLst>
            <c:ext xmlns:c16="http://schemas.microsoft.com/office/drawing/2014/chart" uri="{C3380CC4-5D6E-409C-BE32-E72D297353CC}">
              <c16:uniqueId val="{00000008-7A73-4B37-B8BA-6B200397C4E9}"/>
            </c:ext>
          </c:extLst>
        </c:ser>
        <c:dLbls>
          <c:showLegendKey val="0"/>
          <c:showVal val="1"/>
          <c:showCatName val="0"/>
          <c:showSerName val="0"/>
          <c:showPercent val="0"/>
          <c:showBubbleSize val="0"/>
          <c:showLeaderLines val="0"/>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1697558638893634"/>
          <c:y val="3.4966769213420595E-2"/>
          <c:w val="0.54521283673563925"/>
          <c:h val="0.77707188089969548"/>
        </c:manualLayout>
      </c:layout>
      <c:barChart>
        <c:barDir val="bar"/>
        <c:grouping val="clustered"/>
        <c:varyColors val="0"/>
        <c:ser>
          <c:idx val="0"/>
          <c:order val="0"/>
          <c:spPr>
            <a:solidFill>
              <a:schemeClr val="accent6"/>
            </a:solidFill>
            <a:ln>
              <a:noFill/>
            </a:ln>
            <a:effectLst/>
          </c:spPr>
          <c:invertIfNegative val="0"/>
          <c:dPt>
            <c:idx val="0"/>
            <c:invertIfNegative val="0"/>
            <c:bubble3D val="0"/>
            <c:spPr>
              <a:solidFill>
                <a:schemeClr val="accent6">
                  <a:lumMod val="40000"/>
                  <a:lumOff val="60000"/>
                </a:schemeClr>
              </a:solidFill>
              <a:ln>
                <a:noFill/>
              </a:ln>
              <a:effectLst/>
            </c:spPr>
            <c:extLst>
              <c:ext xmlns:c16="http://schemas.microsoft.com/office/drawing/2014/chart" uri="{C3380CC4-5D6E-409C-BE32-E72D297353CC}">
                <c16:uniqueId val="{00000001-7CC0-4788-A265-68833283A747}"/>
              </c:ext>
            </c:extLst>
          </c:dPt>
          <c:dPt>
            <c:idx val="2"/>
            <c:invertIfNegative val="0"/>
            <c:bubble3D val="0"/>
            <c:spPr>
              <a:solidFill>
                <a:schemeClr val="accent6">
                  <a:lumMod val="40000"/>
                  <a:lumOff val="60000"/>
                </a:schemeClr>
              </a:solidFill>
              <a:ln>
                <a:noFill/>
              </a:ln>
              <a:effectLst/>
            </c:spPr>
            <c:extLst>
              <c:ext xmlns:c16="http://schemas.microsoft.com/office/drawing/2014/chart" uri="{C3380CC4-5D6E-409C-BE32-E72D297353CC}">
                <c16:uniqueId val="{00000003-7CC0-4788-A265-68833283A747}"/>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5-7CC0-4788-A265-68833283A747}"/>
              </c:ext>
            </c:extLst>
          </c:dPt>
          <c:dPt>
            <c:idx val="6"/>
            <c:invertIfNegative val="0"/>
            <c:bubble3D val="0"/>
            <c:spPr>
              <a:solidFill>
                <a:schemeClr val="accent6">
                  <a:lumMod val="40000"/>
                  <a:lumOff val="60000"/>
                </a:schemeClr>
              </a:solidFill>
              <a:ln>
                <a:noFill/>
              </a:ln>
              <a:effectLst/>
            </c:spPr>
            <c:extLst>
              <c:ext xmlns:c16="http://schemas.microsoft.com/office/drawing/2014/chart" uri="{C3380CC4-5D6E-409C-BE32-E72D297353CC}">
                <c16:uniqueId val="{00000007-7CC0-4788-A265-68833283A747}"/>
              </c:ext>
            </c:extLst>
          </c:dPt>
          <c:dPt>
            <c:idx val="7"/>
            <c:invertIfNegative val="0"/>
            <c:bubble3D val="0"/>
            <c:spPr>
              <a:solidFill>
                <a:schemeClr val="accent6">
                  <a:lumMod val="40000"/>
                  <a:lumOff val="60000"/>
                </a:schemeClr>
              </a:solidFill>
              <a:ln>
                <a:noFill/>
              </a:ln>
              <a:effectLst/>
            </c:spPr>
            <c:extLst>
              <c:ext xmlns:c16="http://schemas.microsoft.com/office/drawing/2014/chart" uri="{C3380CC4-5D6E-409C-BE32-E72D297353CC}">
                <c16:uniqueId val="{00000009-7CC0-4788-A265-68833283A747}"/>
              </c:ext>
            </c:extLst>
          </c:dPt>
          <c:dPt>
            <c:idx val="8"/>
            <c:invertIfNegative val="0"/>
            <c:bubble3D val="0"/>
            <c:spPr>
              <a:solidFill>
                <a:schemeClr val="accent6">
                  <a:lumMod val="40000"/>
                  <a:lumOff val="60000"/>
                </a:schemeClr>
              </a:solidFill>
              <a:ln>
                <a:noFill/>
              </a:ln>
              <a:effectLst/>
            </c:spPr>
            <c:extLst>
              <c:ext xmlns:c16="http://schemas.microsoft.com/office/drawing/2014/chart" uri="{C3380CC4-5D6E-409C-BE32-E72D297353CC}">
                <c16:uniqueId val="{0000000B-7CC0-4788-A265-68833283A747}"/>
              </c:ext>
            </c:extLst>
          </c:dPt>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'Fig67'!$A$24:$A$32</c:f>
              <c:strCache>
                <c:ptCount val="9"/>
                <c:pt idx="0">
                  <c:v>Türkiye (2019)</c:v>
                </c:pt>
                <c:pt idx="1">
                  <c:v>Ethiopia (2017a)</c:v>
                </c:pt>
                <c:pt idx="2">
                  <c:v>Germany (2022)</c:v>
                </c:pt>
                <c:pt idx="3">
                  <c:v>Bangladesh (2014)</c:v>
                </c:pt>
                <c:pt idx="4">
                  <c:v>Bangladesh (2014)</c:v>
                </c:pt>
                <c:pt idx="5">
                  <c:v>United States of America (2023)</c:v>
                </c:pt>
                <c:pt idx="6">
                  <c:v>Lao People’s Democratic Republic (2020)</c:v>
                </c:pt>
                <c:pt idx="7">
                  <c:v>Uganda (2016)</c:v>
                </c:pt>
                <c:pt idx="8">
                  <c:v>Peru (2020)</c:v>
                </c:pt>
              </c:strCache>
            </c:strRef>
          </c:cat>
          <c:val>
            <c:numRef>
              <c:f>'Fig67'!$C$24:$C$32</c:f>
              <c:numCache>
                <c:formatCode>0</c:formatCode>
                <c:ptCount val="9"/>
                <c:pt idx="0">
                  <c:v>89</c:v>
                </c:pt>
                <c:pt idx="1">
                  <c:v>61.3</c:v>
                </c:pt>
                <c:pt idx="2">
                  <c:v>54.9</c:v>
                </c:pt>
                <c:pt idx="3">
                  <c:v>45</c:v>
                </c:pt>
                <c:pt idx="4">
                  <c:v>26</c:v>
                </c:pt>
                <c:pt idx="5">
                  <c:v>37</c:v>
                </c:pt>
                <c:pt idx="6">
                  <c:v>20</c:v>
                </c:pt>
                <c:pt idx="7">
                  <c:v>15.099999999999994</c:v>
                </c:pt>
                <c:pt idx="8">
                  <c:v>4.7619047619048018</c:v>
                </c:pt>
              </c:numCache>
            </c:numRef>
          </c:val>
          <c:extLst>
            <c:ext xmlns:c16="http://schemas.microsoft.com/office/drawing/2014/chart" uri="{C3380CC4-5D6E-409C-BE32-E72D297353CC}">
              <c16:uniqueId val="{0000000C-7CC0-4788-A265-68833283A747}"/>
            </c:ext>
          </c:extLst>
        </c:ser>
        <c:dLbls>
          <c:showLegendKey val="0"/>
          <c:showVal val="0"/>
          <c:showCatName val="0"/>
          <c:showSerName val="0"/>
          <c:showPercent val="0"/>
          <c:showBubbleSize val="0"/>
        </c:dLbls>
        <c:gapWidth val="182"/>
        <c:axId val="1089861824"/>
        <c:axId val="1089863464"/>
      </c:barChart>
      <c:catAx>
        <c:axId val="10898618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9863464"/>
        <c:crosses val="autoZero"/>
        <c:auto val="1"/>
        <c:lblAlgn val="ctr"/>
        <c:lblOffset val="100"/>
        <c:noMultiLvlLbl val="0"/>
      </c:catAx>
      <c:valAx>
        <c:axId val="1089863464"/>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a:t>Proportion of adolescent schoolgirls (%)</a:t>
                </a:r>
              </a:p>
            </c:rich>
          </c:tx>
          <c:layout>
            <c:manualLayout>
              <c:xMode val="edge"/>
              <c:yMode val="edge"/>
              <c:x val="0.48811673469307287"/>
              <c:y val="0.9355841440148461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9861824"/>
        <c:crosses val="max"/>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4383027427212449"/>
          <c:y val="8.0305343511450356E-2"/>
          <c:w val="0.41610235493598574"/>
          <c:h val="0.73132690474759354"/>
        </c:manualLayout>
      </c:layout>
      <c:barChart>
        <c:barDir val="bar"/>
        <c:grouping val="clustered"/>
        <c:varyColors val="0"/>
        <c:ser>
          <c:idx val="0"/>
          <c:order val="0"/>
          <c:spPr>
            <a:solidFill>
              <a:schemeClr val="accent6">
                <a:lumMod val="40000"/>
                <a:lumOff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'Fig68'!$A$28:$A$33</c:f>
              <c:strCache>
                <c:ptCount val="6"/>
                <c:pt idx="0">
                  <c:v>More able to continue with day-to-day activities during their period</c:v>
                </c:pt>
                <c:pt idx="1">
                  <c:v>Less worried about having their period</c:v>
                </c:pt>
                <c:pt idx="2">
                  <c:v>Improved their mental health and wellbeing</c:v>
                </c:pt>
                <c:pt idx="3">
                  <c:v>Increased their attendance during their period</c:v>
                </c:pt>
                <c:pt idx="4">
                  <c:v>Introduced them to other services the school/college/university provides</c:v>
                </c:pt>
                <c:pt idx="5">
                  <c:v>Other impacts (most common were around feeling of security when their periods were unexpected, economic benefits, and the reduction of stigma around periods</c:v>
                </c:pt>
              </c:strCache>
            </c:strRef>
          </c:cat>
          <c:val>
            <c:numRef>
              <c:f>'Fig68'!$B$28:$B$33</c:f>
              <c:numCache>
                <c:formatCode>0</c:formatCode>
                <c:ptCount val="6"/>
                <c:pt idx="0">
                  <c:v>69.972600000000014</c:v>
                </c:pt>
                <c:pt idx="1">
                  <c:v>50.591700000000003</c:v>
                </c:pt>
                <c:pt idx="2">
                  <c:v>19.4648</c:v>
                </c:pt>
                <c:pt idx="3">
                  <c:v>11.997700000000002</c:v>
                </c:pt>
                <c:pt idx="4">
                  <c:v>11.746</c:v>
                </c:pt>
                <c:pt idx="5">
                  <c:v>8.6417000000000019</c:v>
                </c:pt>
              </c:numCache>
            </c:numRef>
          </c:val>
          <c:extLst>
            <c:ext xmlns:c16="http://schemas.microsoft.com/office/drawing/2014/chart" uri="{C3380CC4-5D6E-409C-BE32-E72D297353CC}">
              <c16:uniqueId val="{00000000-2596-45A8-8C5A-E79B789360AF}"/>
            </c:ext>
          </c:extLst>
        </c:ser>
        <c:dLbls>
          <c:dLblPos val="outEnd"/>
          <c:showLegendKey val="0"/>
          <c:showVal val="1"/>
          <c:showCatName val="0"/>
          <c:showSerName val="0"/>
          <c:showPercent val="0"/>
          <c:showBubbleSize val="0"/>
        </c:dLbls>
        <c:gapWidth val="70"/>
        <c:axId val="1325939568"/>
        <c:axId val="1325941208"/>
      </c:barChart>
      <c:catAx>
        <c:axId val="132593956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5941208"/>
        <c:crosses val="autoZero"/>
        <c:auto val="1"/>
        <c:lblAlgn val="ctr"/>
        <c:lblOffset val="100"/>
        <c:noMultiLvlLbl val="0"/>
      </c:catAx>
      <c:valAx>
        <c:axId val="1325941208"/>
        <c:scaling>
          <c:orientation val="minMax"/>
          <c:max val="100"/>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Proportion of students who accessed</a:t>
                </a:r>
                <a:r>
                  <a:rPr lang="en-US" sz="900" baseline="0"/>
                  <a:t> free products at school (%)</a:t>
                </a:r>
                <a:endParaRPr lang="en-US" sz="900"/>
              </a:p>
            </c:rich>
          </c:tx>
          <c:layout>
            <c:manualLayout>
              <c:xMode val="edge"/>
              <c:yMode val="edge"/>
              <c:x val="0.57408347774168"/>
              <c:y val="0.9162268470117881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5939568"/>
        <c:crosses val="max"/>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658887233690386"/>
          <c:y val="0.14247763932421068"/>
          <c:w val="0.47612970253718284"/>
          <c:h val="0.8010318643354436"/>
        </c:manualLayout>
      </c:layout>
      <c:radarChart>
        <c:radarStyle val="filled"/>
        <c:varyColors val="0"/>
        <c:ser>
          <c:idx val="0"/>
          <c:order val="0"/>
          <c:spPr>
            <a:solidFill>
              <a:schemeClr val="accent6">
                <a:alpha val="40000"/>
              </a:schemeClr>
            </a:solidFill>
            <a:ln>
              <a:solidFill>
                <a:schemeClr val="accent6">
                  <a:alpha val="45000"/>
                </a:schemeClr>
              </a:solidFill>
            </a:ln>
            <a:effectLst/>
          </c:spPr>
          <c:dLbls>
            <c:dLbl>
              <c:idx val="0"/>
              <c:layout>
                <c:manualLayout>
                  <c:x val="0"/>
                  <c:y val="7.57238307349665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73-427A-8ED9-5E76B2B02A19}"/>
                </c:ext>
              </c:extLst>
            </c:dLbl>
            <c:dLbl>
              <c:idx val="1"/>
              <c:layout>
                <c:manualLayout>
                  <c:x val="-3.888888888888889E-2"/>
                  <c:y val="1.33630289532293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73-427A-8ED9-5E76B2B02A19}"/>
                </c:ext>
              </c:extLst>
            </c:dLbl>
            <c:dLbl>
              <c:idx val="2"/>
              <c:layout>
                <c:manualLayout>
                  <c:x val="-2.2222222222222223E-2"/>
                  <c:y val="-5.34521158129175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273-427A-8ED9-5E76B2B02A19}"/>
                </c:ext>
              </c:extLst>
            </c:dLbl>
            <c:dLbl>
              <c:idx val="3"/>
              <c:layout>
                <c:manualLayout>
                  <c:x val="2.5000000000000001E-2"/>
                  <c:y val="-5.34521158129177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273-427A-8ED9-5E76B2B02A19}"/>
                </c:ext>
              </c:extLst>
            </c:dLbl>
            <c:dLbl>
              <c:idx val="4"/>
              <c:layout>
                <c:manualLayout>
                  <c:x val="4.1666666666666664E-2"/>
                  <c:y val="2.22717149220489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273-427A-8ED9-5E76B2B02A1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'Fig42'!$A$16:$A$20</c:f>
              <c:strCache>
                <c:ptCount val="5"/>
                <c:pt idx="0">
                  <c:v>more comfortable</c:v>
                </c:pt>
                <c:pt idx="1">
                  <c:v>no need to wash/dry</c:v>
                </c:pt>
                <c:pt idx="2">
                  <c:v>less worry about leaks</c:v>
                </c:pt>
                <c:pt idx="3">
                  <c:v>easier disposal</c:v>
                </c:pt>
                <c:pt idx="4">
                  <c:v>more modern</c:v>
                </c:pt>
              </c:strCache>
            </c:strRef>
          </c:cat>
          <c:val>
            <c:numRef>
              <c:f>'Fig42'!$B$16:$B$20</c:f>
              <c:numCache>
                <c:formatCode>0</c:formatCode>
                <c:ptCount val="5"/>
                <c:pt idx="0">
                  <c:v>87.4</c:v>
                </c:pt>
                <c:pt idx="1">
                  <c:v>84</c:v>
                </c:pt>
                <c:pt idx="2">
                  <c:v>76.099999999999994</c:v>
                </c:pt>
                <c:pt idx="3">
                  <c:v>72.5</c:v>
                </c:pt>
                <c:pt idx="4">
                  <c:v>30.17</c:v>
                </c:pt>
              </c:numCache>
            </c:numRef>
          </c:val>
          <c:extLst>
            <c:ext xmlns:c16="http://schemas.microsoft.com/office/drawing/2014/chart" uri="{C3380CC4-5D6E-409C-BE32-E72D297353CC}">
              <c16:uniqueId val="{00000005-9273-427A-8ED9-5E76B2B02A19}"/>
            </c:ext>
          </c:extLst>
        </c:ser>
        <c:dLbls>
          <c:showLegendKey val="0"/>
          <c:showVal val="0"/>
          <c:showCatName val="0"/>
          <c:showSerName val="0"/>
          <c:showPercent val="0"/>
          <c:showBubbleSize val="0"/>
        </c:dLbls>
        <c:axId val="653182008"/>
        <c:axId val="653183088"/>
      </c:radarChart>
      <c:radarChart>
        <c:radarStyle val="marker"/>
        <c:varyColors val="0"/>
        <c:ser>
          <c:idx val="1"/>
          <c:order val="1"/>
          <c:tx>
            <c:v>series 2</c:v>
          </c:tx>
          <c:spPr>
            <a:ln w="28575" cap="rnd">
              <a:solidFill>
                <a:schemeClr val="accent6"/>
              </a:solidFill>
              <a:round/>
            </a:ln>
            <a:effectLst/>
          </c:spPr>
          <c:marker>
            <c:symbol val="circle"/>
            <c:size val="9"/>
            <c:spPr>
              <a:solidFill>
                <a:schemeClr val="accent6"/>
              </a:solidFill>
              <a:ln w="9525">
                <a:solidFill>
                  <a:schemeClr val="accent6"/>
                </a:solidFill>
              </a:ln>
              <a:effectLst/>
            </c:spPr>
          </c:marker>
          <c:val>
            <c:numRef>
              <c:f>'Fig42'!$C$16:$C$20</c:f>
              <c:numCache>
                <c:formatCode>0</c:formatCode>
                <c:ptCount val="5"/>
                <c:pt idx="0">
                  <c:v>87.4</c:v>
                </c:pt>
                <c:pt idx="1">
                  <c:v>84</c:v>
                </c:pt>
                <c:pt idx="2">
                  <c:v>76.099999999999994</c:v>
                </c:pt>
                <c:pt idx="3">
                  <c:v>72.5</c:v>
                </c:pt>
                <c:pt idx="4">
                  <c:v>30.17</c:v>
                </c:pt>
              </c:numCache>
            </c:numRef>
          </c:val>
          <c:extLst>
            <c:ext xmlns:c16="http://schemas.microsoft.com/office/drawing/2014/chart" uri="{C3380CC4-5D6E-409C-BE32-E72D297353CC}">
              <c16:uniqueId val="{00000006-9273-427A-8ED9-5E76B2B02A19}"/>
            </c:ext>
          </c:extLst>
        </c:ser>
        <c:dLbls>
          <c:showLegendKey val="0"/>
          <c:showVal val="0"/>
          <c:showCatName val="0"/>
          <c:showSerName val="0"/>
          <c:showPercent val="0"/>
          <c:showBubbleSize val="0"/>
        </c:dLbls>
        <c:axId val="653182008"/>
        <c:axId val="653183088"/>
      </c:radarChart>
      <c:catAx>
        <c:axId val="6531820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3183088"/>
        <c:crosses val="autoZero"/>
        <c:auto val="1"/>
        <c:lblAlgn val="ctr"/>
        <c:lblOffset val="100"/>
        <c:noMultiLvlLbl val="0"/>
      </c:catAx>
      <c:valAx>
        <c:axId val="653183088"/>
        <c:scaling>
          <c:orientation val="minMax"/>
        </c:scaling>
        <c:delete val="1"/>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Proportion of students who menstruate (%)</a:t>
                </a:r>
              </a:p>
            </c:rich>
          </c:tx>
          <c:layout>
            <c:manualLayout>
              <c:xMode val="edge"/>
              <c:yMode val="edge"/>
              <c:x val="1.3888888888888888E-2"/>
              <c:y val="0.13991091314031182"/>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crossAx val="653182008"/>
        <c:crosses val="autoZero"/>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165737368213749E-2"/>
          <c:y val="5.7831095070709958E-2"/>
          <c:w val="0.87727869351378951"/>
          <c:h val="0.6702621900146738"/>
        </c:manualLayout>
      </c:layout>
      <c:lineChart>
        <c:grouping val="standard"/>
        <c:varyColors val="0"/>
        <c:ser>
          <c:idx val="0"/>
          <c:order val="0"/>
          <c:spPr>
            <a:ln w="28575" cap="rnd">
              <a:solidFill>
                <a:schemeClr val="accent6"/>
              </a:solidFill>
              <a:round/>
            </a:ln>
            <a:effectLst/>
          </c:spPr>
          <c:marker>
            <c:symbol val="circle"/>
            <c:size val="8"/>
            <c:spPr>
              <a:solidFill>
                <a:schemeClr val="accent6"/>
              </a:solidFill>
              <a:ln w="9525">
                <a:solidFill>
                  <a:schemeClr val="accent6"/>
                </a:solidFill>
              </a:ln>
              <a:effectLst/>
            </c:spPr>
          </c:marker>
          <c:dPt>
            <c:idx val="5"/>
            <c:marker>
              <c:symbol val="circle"/>
              <c:size val="8"/>
              <c:spPr>
                <a:solidFill>
                  <a:schemeClr val="accent6"/>
                </a:solidFill>
                <a:ln w="9525">
                  <a:solidFill>
                    <a:schemeClr val="accent6"/>
                  </a:solidFill>
                </a:ln>
                <a:effectLst/>
              </c:spPr>
            </c:marker>
            <c:bubble3D val="0"/>
            <c:spPr>
              <a:ln w="28575" cap="rnd">
                <a:noFill/>
                <a:round/>
              </a:ln>
              <a:effectLst/>
            </c:spPr>
            <c:extLst>
              <c:ext xmlns:c16="http://schemas.microsoft.com/office/drawing/2014/chart" uri="{C3380CC4-5D6E-409C-BE32-E72D297353CC}">
                <c16:uniqueId val="{00000001-7AC1-484B-860C-1F87C4497E52}"/>
              </c:ext>
            </c:extLst>
          </c:dPt>
          <c:dPt>
            <c:idx val="10"/>
            <c:marker>
              <c:symbol val="circle"/>
              <c:size val="8"/>
              <c:spPr>
                <a:solidFill>
                  <a:schemeClr val="accent6"/>
                </a:solidFill>
                <a:ln w="9525">
                  <a:solidFill>
                    <a:schemeClr val="accent6"/>
                  </a:solidFill>
                </a:ln>
                <a:effectLst/>
              </c:spPr>
            </c:marker>
            <c:bubble3D val="0"/>
            <c:spPr>
              <a:ln w="28575" cap="rnd">
                <a:noFill/>
                <a:round/>
              </a:ln>
              <a:effectLst/>
            </c:spPr>
            <c:extLst>
              <c:ext xmlns:c16="http://schemas.microsoft.com/office/drawing/2014/chart" uri="{C3380CC4-5D6E-409C-BE32-E72D297353CC}">
                <c16:uniqueId val="{00000003-7AC1-484B-860C-1F87C4497E5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'Fig69'!$A$29:$B$43</c:f>
              <c:multiLvlStrCache>
                <c:ptCount val="15"/>
                <c:lvl>
                  <c:pt idx="0">
                    <c:v>2016</c:v>
                  </c:pt>
                  <c:pt idx="1">
                    <c:v>2017</c:v>
                  </c:pt>
                  <c:pt idx="2">
                    <c:v>2018</c:v>
                  </c:pt>
                  <c:pt idx="3">
                    <c:v>2019</c:v>
                  </c:pt>
                  <c:pt idx="4">
                    <c:v>2020</c:v>
                  </c:pt>
                  <c:pt idx="5">
                    <c:v>2016</c:v>
                  </c:pt>
                  <c:pt idx="6">
                    <c:v>2017</c:v>
                  </c:pt>
                  <c:pt idx="7">
                    <c:v>2018</c:v>
                  </c:pt>
                  <c:pt idx="8">
                    <c:v>2019</c:v>
                  </c:pt>
                  <c:pt idx="9">
                    <c:v>2020</c:v>
                  </c:pt>
                  <c:pt idx="10">
                    <c:v>2016</c:v>
                  </c:pt>
                  <c:pt idx="11">
                    <c:v>2017</c:v>
                  </c:pt>
                  <c:pt idx="12">
                    <c:v>2018</c:v>
                  </c:pt>
                  <c:pt idx="13">
                    <c:v>2019</c:v>
                  </c:pt>
                  <c:pt idx="14">
                    <c:v>2020</c:v>
                  </c:pt>
                </c:lvl>
                <c:lvl>
                  <c:pt idx="0">
                    <c:v>Provision of menstrual hygiene management education</c:v>
                  </c:pt>
                  <c:pt idx="5">
                    <c:v>Presence of facilities (bins) for disposal of used sanitary towels</c:v>
                  </c:pt>
                  <c:pt idx="10">
                    <c:v>Provision of sanitary towels for girls in 'emergency' situations</c:v>
                  </c:pt>
                </c:lvl>
              </c:multiLvlStrCache>
            </c:multiLvlStrRef>
          </c:cat>
          <c:val>
            <c:numRef>
              <c:f>'Fig69'!$C$29:$C$43</c:f>
              <c:numCache>
                <c:formatCode>0</c:formatCode>
                <c:ptCount val="15"/>
                <c:pt idx="0">
                  <c:v>45.8</c:v>
                </c:pt>
                <c:pt idx="1">
                  <c:v>53.1</c:v>
                </c:pt>
                <c:pt idx="2">
                  <c:v>51.5</c:v>
                </c:pt>
                <c:pt idx="3">
                  <c:v>65.099999999999994</c:v>
                </c:pt>
                <c:pt idx="4">
                  <c:v>68.099999999999994</c:v>
                </c:pt>
                <c:pt idx="5">
                  <c:v>24.4</c:v>
                </c:pt>
                <c:pt idx="6">
                  <c:v>27.8</c:v>
                </c:pt>
                <c:pt idx="7">
                  <c:v>26.9</c:v>
                </c:pt>
                <c:pt idx="8">
                  <c:v>34</c:v>
                </c:pt>
                <c:pt idx="9">
                  <c:v>36.4</c:v>
                </c:pt>
                <c:pt idx="10">
                  <c:v>24.3</c:v>
                </c:pt>
                <c:pt idx="11">
                  <c:v>26.2</c:v>
                </c:pt>
                <c:pt idx="12">
                  <c:v>26.8</c:v>
                </c:pt>
                <c:pt idx="13">
                  <c:v>32.5</c:v>
                </c:pt>
                <c:pt idx="14">
                  <c:v>35.4</c:v>
                </c:pt>
              </c:numCache>
            </c:numRef>
          </c:val>
          <c:smooth val="0"/>
          <c:extLst>
            <c:ext xmlns:c16="http://schemas.microsoft.com/office/drawing/2014/chart" uri="{C3380CC4-5D6E-409C-BE32-E72D297353CC}">
              <c16:uniqueId val="{00000004-7AC1-484B-860C-1F87C4497E52}"/>
            </c:ext>
          </c:extLst>
        </c:ser>
        <c:dLbls>
          <c:dLblPos val="t"/>
          <c:showLegendKey val="0"/>
          <c:showVal val="1"/>
          <c:showCatName val="0"/>
          <c:showSerName val="0"/>
          <c:showPercent val="0"/>
          <c:showBubbleSize val="0"/>
        </c:dLbls>
        <c:marker val="1"/>
        <c:smooth val="0"/>
        <c:axId val="998284304"/>
        <c:axId val="998286600"/>
      </c:lineChart>
      <c:catAx>
        <c:axId val="998284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8286600"/>
        <c:crosses val="autoZero"/>
        <c:auto val="1"/>
        <c:lblAlgn val="ctr"/>
        <c:lblOffset val="100"/>
        <c:noMultiLvlLbl val="0"/>
      </c:catAx>
      <c:valAx>
        <c:axId val="998286600"/>
        <c:scaling>
          <c:orientation val="minMax"/>
          <c:max val="10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Proportion of schools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8284304"/>
        <c:crosses val="autoZero"/>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47594050743664E-2"/>
          <c:y val="8.5728577131210446E-2"/>
          <c:w val="0.89019685039370078"/>
          <c:h val="0.60111289669998258"/>
        </c:manualLayout>
      </c:layout>
      <c:lineChart>
        <c:grouping val="standard"/>
        <c:varyColors val="0"/>
        <c:ser>
          <c:idx val="0"/>
          <c:order val="0"/>
          <c:spPr>
            <a:ln w="28575" cap="rnd">
              <a:solidFill>
                <a:schemeClr val="accent6"/>
              </a:solidFill>
              <a:round/>
            </a:ln>
            <a:effectLst/>
          </c:spPr>
          <c:marker>
            <c:symbol val="circle"/>
            <c:size val="8"/>
            <c:spPr>
              <a:solidFill>
                <a:schemeClr val="accent6"/>
              </a:solidFill>
              <a:ln w="9525">
                <a:solidFill>
                  <a:schemeClr val="accent6"/>
                </a:solidFill>
              </a:ln>
              <a:effectLst/>
            </c:spPr>
          </c:marker>
          <c:dPt>
            <c:idx val="5"/>
            <c:marker>
              <c:symbol val="circle"/>
              <c:size val="8"/>
              <c:spPr>
                <a:solidFill>
                  <a:schemeClr val="accent6"/>
                </a:solidFill>
                <a:ln w="9525">
                  <a:solidFill>
                    <a:schemeClr val="accent6"/>
                  </a:solidFill>
                </a:ln>
                <a:effectLst/>
              </c:spPr>
            </c:marker>
            <c:bubble3D val="0"/>
            <c:spPr>
              <a:ln w="28575" cap="rnd">
                <a:solidFill>
                  <a:schemeClr val="accent6"/>
                </a:solidFill>
                <a:round/>
              </a:ln>
              <a:effectLst/>
            </c:spPr>
            <c:extLst>
              <c:ext xmlns:c16="http://schemas.microsoft.com/office/drawing/2014/chart" uri="{C3380CC4-5D6E-409C-BE32-E72D297353CC}">
                <c16:uniqueId val="{00000001-68A7-4492-A246-B4C92D2B0612}"/>
              </c:ext>
            </c:extLst>
          </c:dPt>
          <c:dPt>
            <c:idx val="6"/>
            <c:marker>
              <c:symbol val="circle"/>
              <c:size val="8"/>
              <c:spPr>
                <a:solidFill>
                  <a:schemeClr val="accent6"/>
                </a:solidFill>
                <a:ln w="9525">
                  <a:solidFill>
                    <a:schemeClr val="accent6"/>
                  </a:solidFill>
                </a:ln>
                <a:effectLst/>
              </c:spPr>
            </c:marker>
            <c:bubble3D val="0"/>
            <c:spPr>
              <a:ln w="28575" cap="rnd">
                <a:noFill/>
                <a:round/>
              </a:ln>
              <a:effectLst/>
            </c:spPr>
            <c:extLst>
              <c:ext xmlns:c16="http://schemas.microsoft.com/office/drawing/2014/chart" uri="{C3380CC4-5D6E-409C-BE32-E72D297353CC}">
                <c16:uniqueId val="{00000003-68A7-4492-A246-B4C92D2B0612}"/>
              </c:ext>
            </c:extLst>
          </c:dPt>
          <c:dPt>
            <c:idx val="10"/>
            <c:marker>
              <c:symbol val="circle"/>
              <c:size val="8"/>
              <c:spPr>
                <a:solidFill>
                  <a:schemeClr val="accent6"/>
                </a:solidFill>
                <a:ln w="9525">
                  <a:solidFill>
                    <a:schemeClr val="accent6"/>
                  </a:solidFill>
                </a:ln>
                <a:effectLst/>
              </c:spPr>
            </c:marker>
            <c:bubble3D val="0"/>
            <c:spPr>
              <a:ln w="28575" cap="rnd">
                <a:solidFill>
                  <a:schemeClr val="accent6"/>
                </a:solidFill>
                <a:round/>
              </a:ln>
              <a:effectLst/>
            </c:spPr>
            <c:extLst>
              <c:ext xmlns:c16="http://schemas.microsoft.com/office/drawing/2014/chart" uri="{C3380CC4-5D6E-409C-BE32-E72D297353CC}">
                <c16:uniqueId val="{00000005-68A7-4492-A246-B4C92D2B0612}"/>
              </c:ext>
            </c:extLst>
          </c:dPt>
          <c:dPt>
            <c:idx val="11"/>
            <c:marker>
              <c:symbol val="circle"/>
              <c:size val="8"/>
              <c:spPr>
                <a:solidFill>
                  <a:schemeClr val="accent6"/>
                </a:solidFill>
                <a:ln w="9525">
                  <a:solidFill>
                    <a:schemeClr val="accent6"/>
                  </a:solidFill>
                </a:ln>
                <a:effectLst/>
              </c:spPr>
            </c:marker>
            <c:bubble3D val="0"/>
            <c:spPr>
              <a:ln w="28575" cap="rnd">
                <a:noFill/>
                <a:round/>
              </a:ln>
              <a:effectLst/>
            </c:spPr>
            <c:extLst>
              <c:ext xmlns:c16="http://schemas.microsoft.com/office/drawing/2014/chart" uri="{C3380CC4-5D6E-409C-BE32-E72D297353CC}">
                <c16:uniqueId val="{00000007-68A7-4492-A246-B4C92D2B0612}"/>
              </c:ext>
            </c:extLst>
          </c:dPt>
          <c:dPt>
            <c:idx val="16"/>
            <c:marker>
              <c:symbol val="circle"/>
              <c:size val="8"/>
              <c:spPr>
                <a:solidFill>
                  <a:schemeClr val="accent6"/>
                </a:solidFill>
                <a:ln w="9525">
                  <a:solidFill>
                    <a:schemeClr val="accent6"/>
                  </a:solidFill>
                </a:ln>
                <a:effectLst/>
              </c:spPr>
            </c:marker>
            <c:bubble3D val="0"/>
            <c:spPr>
              <a:ln w="28575" cap="rnd">
                <a:noFill/>
                <a:round/>
              </a:ln>
              <a:effectLst/>
            </c:spPr>
            <c:extLst>
              <c:ext xmlns:c16="http://schemas.microsoft.com/office/drawing/2014/chart" uri="{C3380CC4-5D6E-409C-BE32-E72D297353CC}">
                <c16:uniqueId val="{00000009-68A7-4492-A246-B4C92D2B0612}"/>
              </c:ext>
            </c:extLst>
          </c:dPt>
          <c:dPt>
            <c:idx val="21"/>
            <c:marker>
              <c:symbol val="circle"/>
              <c:size val="8"/>
              <c:spPr>
                <a:solidFill>
                  <a:schemeClr val="accent6"/>
                </a:solidFill>
                <a:ln w="9525">
                  <a:solidFill>
                    <a:schemeClr val="accent6"/>
                  </a:solidFill>
                </a:ln>
                <a:effectLst/>
              </c:spPr>
            </c:marker>
            <c:bubble3D val="0"/>
            <c:spPr>
              <a:ln w="28575" cap="rnd">
                <a:noFill/>
                <a:round/>
              </a:ln>
              <a:effectLst/>
            </c:spPr>
            <c:extLst>
              <c:ext xmlns:c16="http://schemas.microsoft.com/office/drawing/2014/chart" uri="{C3380CC4-5D6E-409C-BE32-E72D297353CC}">
                <c16:uniqueId val="{0000000B-68A7-4492-A246-B4C92D2B0612}"/>
              </c:ext>
            </c:extLst>
          </c:dPt>
          <c:dPt>
            <c:idx val="26"/>
            <c:marker>
              <c:symbol val="circle"/>
              <c:size val="8"/>
              <c:spPr>
                <a:solidFill>
                  <a:schemeClr val="accent6"/>
                </a:solidFill>
                <a:ln w="9525">
                  <a:solidFill>
                    <a:schemeClr val="accent6"/>
                  </a:solidFill>
                </a:ln>
                <a:effectLst/>
              </c:spPr>
            </c:marker>
            <c:bubble3D val="0"/>
            <c:spPr>
              <a:ln w="28575" cap="rnd">
                <a:noFill/>
                <a:round/>
              </a:ln>
              <a:effectLst/>
            </c:spPr>
            <c:extLst>
              <c:ext xmlns:c16="http://schemas.microsoft.com/office/drawing/2014/chart" uri="{C3380CC4-5D6E-409C-BE32-E72D297353CC}">
                <c16:uniqueId val="{0000000D-68A7-4492-A246-B4C92D2B061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'Fig70'!$A$39:$B$69</c:f>
              <c:multiLvlStrCache>
                <c:ptCount val="31"/>
                <c:lvl>
                  <c:pt idx="0">
                    <c:v>2018</c:v>
                  </c:pt>
                  <c:pt idx="1">
                    <c:v>2019</c:v>
                  </c:pt>
                  <c:pt idx="2">
                    <c:v>2020</c:v>
                  </c:pt>
                  <c:pt idx="3">
                    <c:v>2021</c:v>
                  </c:pt>
                  <c:pt idx="4">
                    <c:v>2022</c:v>
                  </c:pt>
                  <c:pt idx="5">
                    <c:v>2022</c:v>
                  </c:pt>
                  <c:pt idx="6">
                    <c:v>2018</c:v>
                  </c:pt>
                  <c:pt idx="7">
                    <c:v>2019</c:v>
                  </c:pt>
                  <c:pt idx="8">
                    <c:v>2020</c:v>
                  </c:pt>
                  <c:pt idx="9">
                    <c:v>2021</c:v>
                  </c:pt>
                  <c:pt idx="10">
                    <c:v>2022</c:v>
                  </c:pt>
                  <c:pt idx="11">
                    <c:v>2018</c:v>
                  </c:pt>
                  <c:pt idx="12">
                    <c:v>2019</c:v>
                  </c:pt>
                  <c:pt idx="13">
                    <c:v>2020</c:v>
                  </c:pt>
                  <c:pt idx="14">
                    <c:v>2021</c:v>
                  </c:pt>
                  <c:pt idx="15">
                    <c:v>2022</c:v>
                  </c:pt>
                  <c:pt idx="16">
                    <c:v>2018</c:v>
                  </c:pt>
                  <c:pt idx="17">
                    <c:v>2019</c:v>
                  </c:pt>
                  <c:pt idx="18">
                    <c:v>2020</c:v>
                  </c:pt>
                  <c:pt idx="19">
                    <c:v>2021</c:v>
                  </c:pt>
                  <c:pt idx="20">
                    <c:v>2022</c:v>
                  </c:pt>
                  <c:pt idx="21">
                    <c:v>2018</c:v>
                  </c:pt>
                  <c:pt idx="22">
                    <c:v>2019</c:v>
                  </c:pt>
                  <c:pt idx="23">
                    <c:v>2020</c:v>
                  </c:pt>
                  <c:pt idx="24">
                    <c:v>2021</c:v>
                  </c:pt>
                  <c:pt idx="25">
                    <c:v>2022</c:v>
                  </c:pt>
                  <c:pt idx="26">
                    <c:v>2018</c:v>
                  </c:pt>
                  <c:pt idx="27">
                    <c:v>2019</c:v>
                  </c:pt>
                  <c:pt idx="28">
                    <c:v>2020</c:v>
                  </c:pt>
                  <c:pt idx="29">
                    <c:v>2021</c:v>
                  </c:pt>
                  <c:pt idx="30">
                    <c:v>2022</c:v>
                  </c:pt>
                </c:lvl>
                <c:lvl>
                  <c:pt idx="0">
                    <c:v>Sanitary pads available in the school canteen, school clinic, guidance office, or classroom</c:v>
                  </c:pt>
                  <c:pt idx="6">
                    <c:v>Educational materials on menstrual health available for students</c:v>
                  </c:pt>
                  <c:pt idx="11">
                    <c:v>All exclusively female toilets have wrapping materials and trash bins for used sanitary pads</c:v>
                  </c:pt>
                  <c:pt idx="16">
                    <c:v>Rest space for girls with menstrual discomfort</c:v>
                  </c:pt>
                  <c:pt idx="21">
                    <c:v>Exclusively female toilets have a washing facility inside the toilet</c:v>
                  </c:pt>
                  <c:pt idx="26">
                    <c:v>Detached toilets for girls within view of school building and people</c:v>
                  </c:pt>
                </c:lvl>
              </c:multiLvlStrCache>
            </c:multiLvlStrRef>
          </c:cat>
          <c:val>
            <c:numRef>
              <c:f>'Fig70'!$C$39:$C$69</c:f>
              <c:numCache>
                <c:formatCode>0</c:formatCode>
                <c:ptCount val="31"/>
                <c:pt idx="0">
                  <c:v>39.074517753220434</c:v>
                </c:pt>
                <c:pt idx="1">
                  <c:v>74.7</c:v>
                </c:pt>
                <c:pt idx="2">
                  <c:v>80.2</c:v>
                </c:pt>
                <c:pt idx="3">
                  <c:v>82.5</c:v>
                </c:pt>
                <c:pt idx="4">
                  <c:v>87.4</c:v>
                </c:pt>
                <c:pt idx="5">
                  <c:v>87.4</c:v>
                </c:pt>
                <c:pt idx="6">
                  <c:v>36.9</c:v>
                </c:pt>
                <c:pt idx="7">
                  <c:v>48.8</c:v>
                </c:pt>
                <c:pt idx="8">
                  <c:v>56</c:v>
                </c:pt>
                <c:pt idx="9">
                  <c:v>63.5</c:v>
                </c:pt>
                <c:pt idx="10">
                  <c:v>72</c:v>
                </c:pt>
                <c:pt idx="11">
                  <c:v>33.5</c:v>
                </c:pt>
                <c:pt idx="12">
                  <c:v>49.3</c:v>
                </c:pt>
                <c:pt idx="13">
                  <c:v>55.5</c:v>
                </c:pt>
                <c:pt idx="14">
                  <c:v>63.9</c:v>
                </c:pt>
                <c:pt idx="15">
                  <c:v>72</c:v>
                </c:pt>
                <c:pt idx="16">
                  <c:v>35.200000000000003</c:v>
                </c:pt>
                <c:pt idx="17">
                  <c:v>50.1</c:v>
                </c:pt>
                <c:pt idx="18">
                  <c:v>55.3</c:v>
                </c:pt>
                <c:pt idx="19">
                  <c:v>61.3</c:v>
                </c:pt>
                <c:pt idx="20">
                  <c:v>68.900000000000006</c:v>
                </c:pt>
                <c:pt idx="21">
                  <c:v>23.1</c:v>
                </c:pt>
                <c:pt idx="22">
                  <c:v>45</c:v>
                </c:pt>
                <c:pt idx="23">
                  <c:v>49.4</c:v>
                </c:pt>
                <c:pt idx="24">
                  <c:v>54.5</c:v>
                </c:pt>
                <c:pt idx="25">
                  <c:v>60.8</c:v>
                </c:pt>
                <c:pt idx="26">
                  <c:v>46.3</c:v>
                </c:pt>
                <c:pt idx="27">
                  <c:v>50.5</c:v>
                </c:pt>
                <c:pt idx="28">
                  <c:v>54</c:v>
                </c:pt>
                <c:pt idx="29">
                  <c:v>55.6</c:v>
                </c:pt>
                <c:pt idx="30">
                  <c:v>60.1</c:v>
                </c:pt>
              </c:numCache>
            </c:numRef>
          </c:val>
          <c:smooth val="0"/>
          <c:extLst>
            <c:ext xmlns:c16="http://schemas.microsoft.com/office/drawing/2014/chart" uri="{C3380CC4-5D6E-409C-BE32-E72D297353CC}">
              <c16:uniqueId val="{0000000E-68A7-4492-A246-B4C92D2B0612}"/>
            </c:ext>
          </c:extLst>
        </c:ser>
        <c:dLbls>
          <c:dLblPos val="t"/>
          <c:showLegendKey val="0"/>
          <c:showVal val="1"/>
          <c:showCatName val="0"/>
          <c:showSerName val="0"/>
          <c:showPercent val="0"/>
          <c:showBubbleSize val="0"/>
        </c:dLbls>
        <c:marker val="1"/>
        <c:smooth val="0"/>
        <c:axId val="998284304"/>
        <c:axId val="998286600"/>
      </c:lineChart>
      <c:catAx>
        <c:axId val="998284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8286600"/>
        <c:crosses val="autoZero"/>
        <c:auto val="1"/>
        <c:lblAlgn val="ctr"/>
        <c:lblOffset val="100"/>
        <c:noMultiLvlLbl val="0"/>
      </c:catAx>
      <c:valAx>
        <c:axId val="998286600"/>
        <c:scaling>
          <c:orientation val="minMax"/>
          <c:max val="10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Proportion of schools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8284304"/>
        <c:crosses val="autoZero"/>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1998398803501519"/>
          <c:y val="3.0457089090278815E-2"/>
          <c:w val="0.54771407205384248"/>
          <c:h val="0.7208546529548574"/>
        </c:manualLayout>
      </c:layout>
      <c:barChart>
        <c:barDir val="bar"/>
        <c:grouping val="clustered"/>
        <c:varyColors val="0"/>
        <c:ser>
          <c:idx val="0"/>
          <c:order val="0"/>
          <c:spPr>
            <a:solidFill>
              <a:schemeClr val="accent6">
                <a:lumMod val="40000"/>
                <a:lumOff val="60000"/>
              </a:schemeClr>
            </a:solidFill>
            <a:ln>
              <a:noFill/>
            </a:ln>
            <a:effectLst/>
          </c:spPr>
          <c:invertIfNegative val="0"/>
          <c:dPt>
            <c:idx val="2"/>
            <c:invertIfNegative val="0"/>
            <c:bubble3D val="0"/>
            <c:spPr>
              <a:solidFill>
                <a:schemeClr val="accent6"/>
              </a:solidFill>
              <a:ln>
                <a:noFill/>
              </a:ln>
              <a:effectLst/>
            </c:spPr>
            <c:extLst>
              <c:ext xmlns:c16="http://schemas.microsoft.com/office/drawing/2014/chart" uri="{C3380CC4-5D6E-409C-BE32-E72D297353CC}">
                <c16:uniqueId val="{00000001-B507-42A8-82EB-96A26E58E647}"/>
              </c:ext>
            </c:extLst>
          </c:dPt>
          <c:dPt>
            <c:idx val="4"/>
            <c:invertIfNegative val="0"/>
            <c:bubble3D val="0"/>
            <c:spPr>
              <a:solidFill>
                <a:schemeClr val="accent6"/>
              </a:solidFill>
              <a:ln>
                <a:noFill/>
              </a:ln>
              <a:effectLst/>
            </c:spPr>
            <c:extLst>
              <c:ext xmlns:c16="http://schemas.microsoft.com/office/drawing/2014/chart" uri="{C3380CC4-5D6E-409C-BE32-E72D297353CC}">
                <c16:uniqueId val="{00000003-B507-42A8-82EB-96A26E58E647}"/>
              </c:ext>
            </c:extLst>
          </c:dPt>
          <c:dPt>
            <c:idx val="6"/>
            <c:invertIfNegative val="0"/>
            <c:bubble3D val="0"/>
            <c:spPr>
              <a:solidFill>
                <a:schemeClr val="accent6"/>
              </a:solidFill>
              <a:ln>
                <a:noFill/>
              </a:ln>
              <a:effectLst/>
            </c:spPr>
            <c:extLst>
              <c:ext xmlns:c16="http://schemas.microsoft.com/office/drawing/2014/chart" uri="{C3380CC4-5D6E-409C-BE32-E72D297353CC}">
                <c16:uniqueId val="{00000005-B507-42A8-82EB-96A26E58E647}"/>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'Fig43'!$A$20:$A$24</c:f>
              <c:strCache>
                <c:ptCount val="5"/>
                <c:pt idx="0">
                  <c:v>Uganda (2019)</c:v>
                </c:pt>
                <c:pt idx="1">
                  <c:v>Philippines (2017)</c:v>
                </c:pt>
                <c:pt idx="2">
                  <c:v>Ethiopia (2017a)</c:v>
                </c:pt>
                <c:pt idx="3">
                  <c:v>Lao People’s Democratic Republic (2020)</c:v>
                </c:pt>
                <c:pt idx="4">
                  <c:v>Bangladesh (2014)</c:v>
                </c:pt>
              </c:strCache>
            </c:strRef>
          </c:cat>
          <c:val>
            <c:numRef>
              <c:f>'Fig43'!$C$20:$C$24</c:f>
              <c:numCache>
                <c:formatCode>General</c:formatCode>
                <c:ptCount val="5"/>
                <c:pt idx="0">
                  <c:v>88</c:v>
                </c:pt>
                <c:pt idx="1">
                  <c:v>77</c:v>
                </c:pt>
                <c:pt idx="2">
                  <c:v>66</c:v>
                </c:pt>
                <c:pt idx="3" formatCode="0">
                  <c:v>22.3</c:v>
                </c:pt>
                <c:pt idx="4">
                  <c:v>14</c:v>
                </c:pt>
              </c:numCache>
            </c:numRef>
          </c:val>
          <c:extLst>
            <c:ext xmlns:c16="http://schemas.microsoft.com/office/drawing/2014/chart" uri="{C3380CC4-5D6E-409C-BE32-E72D297353CC}">
              <c16:uniqueId val="{00000006-B507-42A8-82EB-96A26E58E647}"/>
            </c:ext>
          </c:extLst>
        </c:ser>
        <c:dLbls>
          <c:showLegendKey val="0"/>
          <c:showVal val="1"/>
          <c:showCatName val="0"/>
          <c:showSerName val="0"/>
          <c:showPercent val="0"/>
          <c:showBubbleSize val="0"/>
        </c:dLbls>
        <c:gapWidth val="150"/>
        <c:axId val="934432008"/>
        <c:axId val="934427328"/>
      </c:barChart>
      <c:catAx>
        <c:axId val="93443200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4427328"/>
        <c:crosses val="autoZero"/>
        <c:auto val="1"/>
        <c:lblAlgn val="ctr"/>
        <c:lblOffset val="100"/>
        <c:noMultiLvlLbl val="0"/>
      </c:catAx>
      <c:valAx>
        <c:axId val="934427328"/>
        <c:scaling>
          <c:orientation val="minMax"/>
          <c:max val="100"/>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Proportion of adolescent schoolgirls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4432008"/>
        <c:crosses val="max"/>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col"/>
        <c:grouping val="percentStacked"/>
        <c:varyColors val="0"/>
        <c:ser>
          <c:idx val="1"/>
          <c:order val="0"/>
          <c:tx>
            <c:strRef>
              <c:f>'Fig44'!$B$21</c:f>
              <c:strCache>
                <c:ptCount val="1"/>
                <c:pt idx="0">
                  <c:v>Girls' latrine</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'Fig44'!$A$22:$A$28</c15:sqref>
                  </c15:fullRef>
                </c:ext>
              </c:extLst>
              <c:f>'Fig44'!$A$22:$A$24</c:f>
              <c:strCache>
                <c:ptCount val="3"/>
                <c:pt idx="0">
                  <c:v>Total</c:v>
                </c:pt>
                <c:pt idx="1">
                  <c:v>Urban</c:v>
                </c:pt>
                <c:pt idx="2">
                  <c:v>Rural</c:v>
                </c:pt>
              </c:strCache>
            </c:strRef>
          </c:cat>
          <c:val>
            <c:numRef>
              <c:extLst>
                <c:ext xmlns:c15="http://schemas.microsoft.com/office/drawing/2012/chart" uri="{02D57815-91ED-43cb-92C2-25804820EDAC}">
                  <c15:fullRef>
                    <c15:sqref>'Fig44'!$B$22:$B$28</c15:sqref>
                  </c15:fullRef>
                </c:ext>
              </c:extLst>
              <c:f>'Fig44'!$B$22:$B$24</c:f>
              <c:numCache>
                <c:formatCode>0</c:formatCode>
                <c:ptCount val="3"/>
                <c:pt idx="0">
                  <c:v>46.5</c:v>
                </c:pt>
                <c:pt idx="1">
                  <c:v>53.5</c:v>
                </c:pt>
                <c:pt idx="2">
                  <c:v>42.09375</c:v>
                </c:pt>
              </c:numCache>
            </c:numRef>
          </c:val>
          <c:extLst>
            <c:ext xmlns:c16="http://schemas.microsoft.com/office/drawing/2014/chart" uri="{C3380CC4-5D6E-409C-BE32-E72D297353CC}">
              <c16:uniqueId val="{00000000-DA4A-40DE-9BFA-768AE00995A5}"/>
            </c:ext>
          </c:extLst>
        </c:ser>
        <c:ser>
          <c:idx val="2"/>
          <c:order val="1"/>
          <c:tx>
            <c:strRef>
              <c:f>'Fig44'!$C$21</c:f>
              <c:strCache>
                <c:ptCount val="1"/>
                <c:pt idx="0">
                  <c:v>Shared (boys'/girls') latrine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'Fig44'!$A$22:$A$28</c15:sqref>
                  </c15:fullRef>
                </c:ext>
              </c:extLst>
              <c:f>'Fig44'!$A$22:$A$24</c:f>
              <c:strCache>
                <c:ptCount val="3"/>
                <c:pt idx="0">
                  <c:v>Total</c:v>
                </c:pt>
                <c:pt idx="1">
                  <c:v>Urban</c:v>
                </c:pt>
                <c:pt idx="2">
                  <c:v>Rural</c:v>
                </c:pt>
              </c:strCache>
            </c:strRef>
          </c:cat>
          <c:val>
            <c:numRef>
              <c:extLst>
                <c:ext xmlns:c15="http://schemas.microsoft.com/office/drawing/2012/chart" uri="{02D57815-91ED-43cb-92C2-25804820EDAC}">
                  <c15:fullRef>
                    <c15:sqref>'Fig44'!$C$22:$C$28</c15:sqref>
                  </c15:fullRef>
                </c:ext>
              </c:extLst>
              <c:f>'Fig44'!$C$22:$C$24</c:f>
              <c:numCache>
                <c:formatCode>0</c:formatCode>
                <c:ptCount val="3"/>
                <c:pt idx="0">
                  <c:v>9.5</c:v>
                </c:pt>
                <c:pt idx="1">
                  <c:v>5</c:v>
                </c:pt>
                <c:pt idx="2">
                  <c:v>12.1875</c:v>
                </c:pt>
              </c:numCache>
            </c:numRef>
          </c:val>
          <c:extLst>
            <c:ext xmlns:c16="http://schemas.microsoft.com/office/drawing/2014/chart" uri="{C3380CC4-5D6E-409C-BE32-E72D297353CC}">
              <c16:uniqueId val="{00000001-DA4A-40DE-9BFA-768AE00995A5}"/>
            </c:ext>
          </c:extLst>
        </c:ser>
        <c:ser>
          <c:idx val="0"/>
          <c:order val="2"/>
          <c:tx>
            <c:strRef>
              <c:f>'Fig44'!$D$21</c:f>
              <c:strCache>
                <c:ptCount val="1"/>
                <c:pt idx="0">
                  <c:v>Designated room at school</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'Fig44'!$A$22:$A$28</c15:sqref>
                  </c15:fullRef>
                </c:ext>
              </c:extLst>
              <c:f>'Fig44'!$A$22:$A$24</c:f>
              <c:strCache>
                <c:ptCount val="3"/>
                <c:pt idx="0">
                  <c:v>Total</c:v>
                </c:pt>
                <c:pt idx="1">
                  <c:v>Urban</c:v>
                </c:pt>
                <c:pt idx="2">
                  <c:v>Rural</c:v>
                </c:pt>
              </c:strCache>
            </c:strRef>
          </c:cat>
          <c:val>
            <c:numRef>
              <c:extLst>
                <c:ext xmlns:c15="http://schemas.microsoft.com/office/drawing/2012/chart" uri="{02D57815-91ED-43cb-92C2-25804820EDAC}">
                  <c15:fullRef>
                    <c15:sqref>'Fig44'!$D$22:$D$28</c15:sqref>
                  </c15:fullRef>
                </c:ext>
              </c:extLst>
              <c:f>'Fig44'!$D$22:$D$24</c:f>
              <c:numCache>
                <c:formatCode>0</c:formatCode>
                <c:ptCount val="3"/>
                <c:pt idx="0">
                  <c:v>8</c:v>
                </c:pt>
                <c:pt idx="1">
                  <c:v>10</c:v>
                </c:pt>
                <c:pt idx="2">
                  <c:v>6.7843749999999998</c:v>
                </c:pt>
              </c:numCache>
            </c:numRef>
          </c:val>
          <c:extLst>
            <c:ext xmlns:c16="http://schemas.microsoft.com/office/drawing/2014/chart" uri="{C3380CC4-5D6E-409C-BE32-E72D297353CC}">
              <c16:uniqueId val="{00000002-DA4A-40DE-9BFA-768AE00995A5}"/>
            </c:ext>
          </c:extLst>
        </c:ser>
        <c:ser>
          <c:idx val="5"/>
          <c:order val="4"/>
          <c:tx>
            <c:strRef>
              <c:f>'Fig44'!$E$21</c:f>
              <c:strCache>
                <c:ptCount val="1"/>
                <c:pt idx="0">
                  <c:v>Another place</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'Fig44'!$A$22:$A$28</c15:sqref>
                  </c15:fullRef>
                </c:ext>
              </c:extLst>
              <c:f>'Fig44'!$A$22:$A$24</c:f>
              <c:strCache>
                <c:ptCount val="3"/>
                <c:pt idx="0">
                  <c:v>Total</c:v>
                </c:pt>
                <c:pt idx="1">
                  <c:v>Urban</c:v>
                </c:pt>
                <c:pt idx="2">
                  <c:v>Rural</c:v>
                </c:pt>
              </c:strCache>
            </c:strRef>
          </c:cat>
          <c:val>
            <c:numRef>
              <c:extLst>
                <c:ext xmlns:c15="http://schemas.microsoft.com/office/drawing/2012/chart" uri="{02D57815-91ED-43cb-92C2-25804820EDAC}">
                  <c15:fullRef>
                    <c15:sqref>'Fig44'!$E$22:$E$28</c15:sqref>
                  </c15:fullRef>
                </c:ext>
              </c:extLst>
              <c:f>'Fig44'!$E$22:$E$24</c:f>
              <c:numCache>
                <c:formatCode>0</c:formatCode>
                <c:ptCount val="3"/>
                <c:pt idx="0">
                  <c:v>2</c:v>
                </c:pt>
                <c:pt idx="1">
                  <c:v>2.2000000000000002</c:v>
                </c:pt>
                <c:pt idx="2">
                  <c:v>1.5625</c:v>
                </c:pt>
              </c:numCache>
            </c:numRef>
          </c:val>
          <c:extLst>
            <c:ext xmlns:c16="http://schemas.microsoft.com/office/drawing/2014/chart" uri="{C3380CC4-5D6E-409C-BE32-E72D297353CC}">
              <c16:uniqueId val="{00000003-DA4A-40DE-9BFA-768AE00995A5}"/>
            </c:ext>
          </c:extLst>
        </c:ser>
        <c:ser>
          <c:idx val="4"/>
          <c:order val="5"/>
          <c:tx>
            <c:strRef>
              <c:f>'Fig44'!$G$21</c:f>
              <c:strCache>
                <c:ptCount val="1"/>
                <c:pt idx="0">
                  <c:v>Wait until they get home</c:v>
                </c:pt>
              </c:strCache>
            </c:strRef>
          </c:tx>
          <c:spPr>
            <a:solidFill>
              <a:schemeClr val="accent5">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'Fig44'!$A$22:$A$28</c15:sqref>
                  </c15:fullRef>
                </c:ext>
              </c:extLst>
              <c:f>'Fig44'!$A$22:$A$24</c:f>
              <c:strCache>
                <c:ptCount val="3"/>
                <c:pt idx="0">
                  <c:v>Total</c:v>
                </c:pt>
                <c:pt idx="1">
                  <c:v>Urban</c:v>
                </c:pt>
                <c:pt idx="2">
                  <c:v>Rural</c:v>
                </c:pt>
              </c:strCache>
            </c:strRef>
          </c:cat>
          <c:val>
            <c:numRef>
              <c:extLst>
                <c:ext xmlns:c15="http://schemas.microsoft.com/office/drawing/2012/chart" uri="{02D57815-91ED-43cb-92C2-25804820EDAC}">
                  <c15:fullRef>
                    <c15:sqref>'Fig44'!$G$22:$G$28</c15:sqref>
                  </c15:fullRef>
                </c:ext>
              </c:extLst>
              <c:f>'Fig44'!$G$22:$G$24</c:f>
              <c:numCache>
                <c:formatCode>0</c:formatCode>
                <c:ptCount val="3"/>
                <c:pt idx="0">
                  <c:v>34</c:v>
                </c:pt>
                <c:pt idx="1">
                  <c:v>28</c:v>
                </c:pt>
                <c:pt idx="2">
                  <c:v>37.328125</c:v>
                </c:pt>
              </c:numCache>
            </c:numRef>
          </c:val>
          <c:extLst>
            <c:ext xmlns:c16="http://schemas.microsoft.com/office/drawing/2014/chart" uri="{C3380CC4-5D6E-409C-BE32-E72D297353CC}">
              <c16:uniqueId val="{00000004-DA4A-40DE-9BFA-768AE00995A5}"/>
            </c:ext>
          </c:extLst>
        </c:ser>
        <c:dLbls>
          <c:dLblPos val="ctr"/>
          <c:showLegendKey val="0"/>
          <c:showVal val="1"/>
          <c:showCatName val="0"/>
          <c:showSerName val="0"/>
          <c:showPercent val="0"/>
          <c:showBubbleSize val="0"/>
        </c:dLbls>
        <c:gapWidth val="150"/>
        <c:overlap val="100"/>
        <c:axId val="917533240"/>
        <c:axId val="917533960"/>
        <c:extLst>
          <c:ext xmlns:c15="http://schemas.microsoft.com/office/drawing/2012/chart" uri="{02D57815-91ED-43cb-92C2-25804820EDAC}">
            <c15:filteredBarSeries>
              <c15:ser>
                <c:idx val="3"/>
                <c:order val="3"/>
                <c:tx>
                  <c:strRef>
                    <c:extLst>
                      <c:ext uri="{02D57815-91ED-43cb-92C2-25804820EDAC}">
                        <c15:formulaRef>
                          <c15:sqref>'Fig44'!$F$21</c15:sqref>
                        </c15:formulaRef>
                      </c:ext>
                    </c:extLst>
                    <c:strCache>
                      <c:ptCount val="1"/>
                      <c:pt idx="0">
                        <c:v>Classroom</c:v>
                      </c:pt>
                    </c:strCache>
                  </c:strRef>
                </c:tx>
                <c:spPr>
                  <a:solidFill>
                    <a:schemeClr val="accent6">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'Fig44'!$A$22:$A$28</c15:sqref>
                        </c15:fullRef>
                        <c15:formulaRef>
                          <c15:sqref>'Fig44'!$A$22:$A$24</c15:sqref>
                        </c15:formulaRef>
                      </c:ext>
                    </c:extLst>
                    <c:strCache>
                      <c:ptCount val="3"/>
                      <c:pt idx="0">
                        <c:v>Total</c:v>
                      </c:pt>
                      <c:pt idx="1">
                        <c:v>Urban</c:v>
                      </c:pt>
                      <c:pt idx="2">
                        <c:v>Rural</c:v>
                      </c:pt>
                    </c:strCache>
                  </c:strRef>
                </c:cat>
                <c:val>
                  <c:numRef>
                    <c:extLst>
                      <c:ext uri="{02D57815-91ED-43cb-92C2-25804820EDAC}">
                        <c15:fullRef>
                          <c15:sqref>'Fig44'!$F$22:$F$28</c15:sqref>
                        </c15:fullRef>
                        <c15:formulaRef>
                          <c15:sqref>'Fig44'!$F$22:$F$24</c15:sqref>
                        </c15:formulaRef>
                      </c:ext>
                    </c:extLst>
                    <c:numCache>
                      <c:formatCode>0</c:formatCode>
                      <c:ptCount val="3"/>
                      <c:pt idx="0">
                        <c:v>0</c:v>
                      </c:pt>
                      <c:pt idx="1">
                        <c:v>0</c:v>
                      </c:pt>
                      <c:pt idx="2">
                        <c:v>0</c:v>
                      </c:pt>
                    </c:numCache>
                  </c:numRef>
                </c:val>
                <c:extLst>
                  <c:ext xmlns:c16="http://schemas.microsoft.com/office/drawing/2014/chart" uri="{C3380CC4-5D6E-409C-BE32-E72D297353CC}">
                    <c16:uniqueId val="{00000005-DA4A-40DE-9BFA-768AE00995A5}"/>
                  </c:ext>
                </c:extLst>
              </c15:ser>
            </c15:filteredBarSeries>
          </c:ext>
        </c:extLst>
      </c:barChart>
      <c:catAx>
        <c:axId val="917533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7533960"/>
        <c:crosses val="autoZero"/>
        <c:auto val="1"/>
        <c:lblAlgn val="ctr"/>
        <c:lblOffset val="100"/>
        <c:noMultiLvlLbl val="0"/>
      </c:catAx>
      <c:valAx>
        <c:axId val="91753396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Proportion of adolescent schoolgirls (%)</a:t>
                </a:r>
              </a:p>
            </c:rich>
          </c:tx>
          <c:layout>
            <c:manualLayout>
              <c:xMode val="edge"/>
              <c:yMode val="edge"/>
              <c:x val="1.5432098765432098E-2"/>
              <c:y val="0.1536653803203143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7533240"/>
        <c:crosses val="autoZero"/>
        <c:crossBetween val="between"/>
        <c:majorUnit val="0.2"/>
      </c:valAx>
      <c:spPr>
        <a:noFill/>
        <a:ln>
          <a:noFill/>
        </a:ln>
        <a:effectLst/>
      </c:spPr>
    </c:plotArea>
    <c:legend>
      <c:legendPos val="r"/>
      <c:layout>
        <c:manualLayout>
          <c:xMode val="edge"/>
          <c:yMode val="edge"/>
          <c:x val="0.61321911149995134"/>
          <c:y val="0.38656207897967121"/>
          <c:w val="0.36826236998153011"/>
          <c:h val="0.4651517419638134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514024332989043E-2"/>
          <c:y val="0.10786268628461261"/>
          <c:w val="0.49678788447866506"/>
          <c:h val="0.85267394207303038"/>
        </c:manualLayout>
      </c:layout>
      <c:doughnutChart>
        <c:varyColors val="1"/>
        <c:ser>
          <c:idx val="0"/>
          <c:order val="0"/>
          <c:dPt>
            <c:idx val="0"/>
            <c:bubble3D val="0"/>
            <c:spPr>
              <a:solidFill>
                <a:schemeClr val="accent6">
                  <a:shade val="53000"/>
                </a:schemeClr>
              </a:solidFill>
              <a:ln w="19050">
                <a:solidFill>
                  <a:schemeClr val="lt1"/>
                </a:solidFill>
              </a:ln>
              <a:effectLst/>
            </c:spPr>
            <c:extLst>
              <c:ext xmlns:c16="http://schemas.microsoft.com/office/drawing/2014/chart" uri="{C3380CC4-5D6E-409C-BE32-E72D297353CC}">
                <c16:uniqueId val="{00000001-D936-4E61-AA60-E30A8F136438}"/>
              </c:ext>
            </c:extLst>
          </c:dPt>
          <c:dPt>
            <c:idx val="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D936-4E61-AA60-E30A8F136438}"/>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D936-4E61-AA60-E30A8F136438}"/>
              </c:ext>
            </c:extLst>
          </c:dPt>
          <c:dPt>
            <c:idx val="3"/>
            <c:bubble3D val="0"/>
            <c:spPr>
              <a:solidFill>
                <a:schemeClr val="accent5"/>
              </a:solidFill>
              <a:ln w="19050">
                <a:solidFill>
                  <a:schemeClr val="lt1"/>
                </a:solidFill>
              </a:ln>
              <a:effectLst/>
            </c:spPr>
            <c:extLst>
              <c:ext xmlns:c16="http://schemas.microsoft.com/office/drawing/2014/chart" uri="{C3380CC4-5D6E-409C-BE32-E72D297353CC}">
                <c16:uniqueId val="{00000007-D936-4E61-AA60-E30A8F136438}"/>
              </c:ext>
            </c:extLst>
          </c:dPt>
          <c:dPt>
            <c:idx val="4"/>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9-D936-4E61-AA60-E30A8F136438}"/>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'Fig45'!$B$19:$B$23</c:f>
              <c:strCache>
                <c:ptCount val="5"/>
                <c:pt idx="0">
                  <c:v>Four or more times per day</c:v>
                </c:pt>
                <c:pt idx="1">
                  <c:v>Three times per day</c:v>
                </c:pt>
                <c:pt idx="2">
                  <c:v>Twice per day</c:v>
                </c:pt>
                <c:pt idx="3">
                  <c:v>Once per day</c:v>
                </c:pt>
                <c:pt idx="4">
                  <c:v>Missing</c:v>
                </c:pt>
              </c:strCache>
            </c:strRef>
          </c:cat>
          <c:val>
            <c:numRef>
              <c:f>'Fig45'!$C$19:$C$23</c:f>
              <c:numCache>
                <c:formatCode>0</c:formatCode>
                <c:ptCount val="5"/>
                <c:pt idx="1">
                  <c:v>34</c:v>
                </c:pt>
                <c:pt idx="2">
                  <c:v>49.8</c:v>
                </c:pt>
                <c:pt idx="3">
                  <c:v>13.3</c:v>
                </c:pt>
                <c:pt idx="4">
                  <c:v>2.9000000000000057</c:v>
                </c:pt>
              </c:numCache>
            </c:numRef>
          </c:val>
          <c:extLst>
            <c:ext xmlns:c16="http://schemas.microsoft.com/office/drawing/2014/chart" uri="{C3380CC4-5D6E-409C-BE32-E72D297353CC}">
              <c16:uniqueId val="{0000000A-D936-4E61-AA60-E30A8F136438}"/>
            </c:ext>
          </c:extLst>
        </c:ser>
        <c:dLbls>
          <c:showLegendKey val="0"/>
          <c:showVal val="0"/>
          <c:showCatName val="0"/>
          <c:showSerName val="0"/>
          <c:showPercent val="0"/>
          <c:showBubbleSize val="0"/>
          <c:showLeaderLines val="1"/>
        </c:dLbls>
        <c:firstSliceAng val="0"/>
        <c:holeSize val="50"/>
      </c:doughnutChart>
      <c:spPr>
        <a:noFill/>
        <a:ln>
          <a:noFill/>
        </a:ln>
        <a:effectLst/>
      </c:spPr>
    </c:plotArea>
    <c:legend>
      <c:legendPos val="r"/>
      <c:layout>
        <c:manualLayout>
          <c:xMode val="edge"/>
          <c:yMode val="edge"/>
          <c:x val="0.59937081883711019"/>
          <c:y val="0.49149178601949006"/>
          <c:w val="0.3970796533392289"/>
          <c:h val="0.3969303278359150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3.2050160396617081E-2"/>
          <c:y val="6.7328535410022414E-2"/>
          <c:w val="0.8935744143093225"/>
          <c:h val="0.91330679515477042"/>
        </c:manualLayout>
      </c:layout>
      <c:doughnutChart>
        <c:varyColors val="1"/>
        <c:ser>
          <c:idx val="0"/>
          <c:order val="0"/>
          <c:dPt>
            <c:idx val="0"/>
            <c:bubble3D val="0"/>
            <c:spPr>
              <a:solidFill>
                <a:schemeClr val="accent6">
                  <a:shade val="58000"/>
                </a:schemeClr>
              </a:solidFill>
              <a:ln w="19050">
                <a:solidFill>
                  <a:schemeClr val="lt1"/>
                </a:solidFill>
              </a:ln>
              <a:effectLst/>
            </c:spPr>
            <c:extLst>
              <c:ext xmlns:c16="http://schemas.microsoft.com/office/drawing/2014/chart" uri="{C3380CC4-5D6E-409C-BE32-E72D297353CC}">
                <c16:uniqueId val="{00000001-04B3-49BA-B5E3-B849A5CF151E}"/>
              </c:ext>
            </c:extLst>
          </c:dPt>
          <c:dPt>
            <c:idx val="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04B3-49BA-B5E3-B849A5CF151E}"/>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04B3-49BA-B5E3-B849A5CF151E}"/>
              </c:ext>
            </c:extLst>
          </c:dPt>
          <c:dPt>
            <c:idx val="3"/>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7-04B3-49BA-B5E3-B849A5CF151E}"/>
              </c:ext>
            </c:extLst>
          </c:dPt>
          <c:dLbls>
            <c:dLbl>
              <c:idx val="2"/>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5-04B3-49BA-B5E3-B849A5CF151E}"/>
                </c:ext>
              </c:extLst>
            </c:dLbl>
            <c:dLbl>
              <c:idx val="3"/>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7-04B3-49BA-B5E3-B849A5CF151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'Fig45'!$B$37:$B$40</c:f>
              <c:strCache>
                <c:ptCount val="4"/>
                <c:pt idx="0">
                  <c:v>Four or more times per day</c:v>
                </c:pt>
                <c:pt idx="1">
                  <c:v>Three times per day</c:v>
                </c:pt>
                <c:pt idx="2">
                  <c:v>Twice per day</c:v>
                </c:pt>
                <c:pt idx="3">
                  <c:v>Missing</c:v>
                </c:pt>
              </c:strCache>
            </c:strRef>
          </c:cat>
          <c:val>
            <c:numRef>
              <c:f>'Fig45'!$C$37:$C$40</c:f>
              <c:numCache>
                <c:formatCode>0</c:formatCode>
                <c:ptCount val="4"/>
                <c:pt idx="0">
                  <c:v>17.600000000000001</c:v>
                </c:pt>
                <c:pt idx="1">
                  <c:v>38.5</c:v>
                </c:pt>
                <c:pt idx="2">
                  <c:v>43.7</c:v>
                </c:pt>
                <c:pt idx="3" formatCode="General">
                  <c:v>0.2</c:v>
                </c:pt>
              </c:numCache>
            </c:numRef>
          </c:val>
          <c:extLst>
            <c:ext xmlns:c16="http://schemas.microsoft.com/office/drawing/2014/chart" uri="{C3380CC4-5D6E-409C-BE32-E72D297353CC}">
              <c16:uniqueId val="{00000008-04B3-49BA-B5E3-B849A5CF151E}"/>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2.3360898983104572E-3"/>
          <c:y val="1.6092215543284456E-3"/>
          <c:w val="0.95010208522929629"/>
          <c:h val="0.99839077844567159"/>
        </c:manualLayout>
      </c:layout>
      <c:doughnutChart>
        <c:varyColors val="1"/>
        <c:ser>
          <c:idx val="0"/>
          <c:order val="0"/>
          <c:dPt>
            <c:idx val="0"/>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1-5E68-4938-B13F-33F1422FA942}"/>
              </c:ext>
            </c:extLst>
          </c:dPt>
          <c:dPt>
            <c:idx val="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5E68-4938-B13F-33F1422FA942}"/>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5E68-4938-B13F-33F1422FA942}"/>
              </c:ext>
            </c:extLst>
          </c:dPt>
          <c:dPt>
            <c:idx val="3"/>
            <c:bubble3D val="0"/>
            <c:spPr>
              <a:solidFill>
                <a:schemeClr val="accent5"/>
              </a:solidFill>
              <a:ln w="19050">
                <a:solidFill>
                  <a:schemeClr val="lt1"/>
                </a:solidFill>
              </a:ln>
              <a:effectLst/>
            </c:spPr>
            <c:extLst>
              <c:ext xmlns:c16="http://schemas.microsoft.com/office/drawing/2014/chart" uri="{C3380CC4-5D6E-409C-BE32-E72D297353CC}">
                <c16:uniqueId val="{00000007-5E68-4938-B13F-33F1422FA942}"/>
              </c:ext>
            </c:extLst>
          </c:dPt>
          <c:dPt>
            <c:idx val="4"/>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9-5E68-4938-B13F-33F1422FA942}"/>
              </c:ext>
            </c:extLst>
          </c:dPt>
          <c:dPt>
            <c:idx val="5"/>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B-5E68-4938-B13F-33F1422FA942}"/>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'Fig45'!$B$28:$B$32</c:f>
              <c:strCache>
                <c:ptCount val="5"/>
                <c:pt idx="0">
                  <c:v>Four or more times per day</c:v>
                </c:pt>
                <c:pt idx="1">
                  <c:v>Three times per day</c:v>
                </c:pt>
                <c:pt idx="2">
                  <c:v>Twice per day</c:v>
                </c:pt>
                <c:pt idx="3">
                  <c:v>Once per day</c:v>
                </c:pt>
                <c:pt idx="4">
                  <c:v>Missing</c:v>
                </c:pt>
              </c:strCache>
            </c:strRef>
          </c:cat>
          <c:val>
            <c:numRef>
              <c:f>'Fig45'!$C$28:$C$32</c:f>
              <c:numCache>
                <c:formatCode>0</c:formatCode>
                <c:ptCount val="5"/>
                <c:pt idx="0">
                  <c:v>18.100000000000001</c:v>
                </c:pt>
                <c:pt idx="1">
                  <c:v>44.2</c:v>
                </c:pt>
                <c:pt idx="2">
                  <c:v>32.5</c:v>
                </c:pt>
                <c:pt idx="3">
                  <c:v>3.3</c:v>
                </c:pt>
                <c:pt idx="4">
                  <c:v>1.8999999999999915</c:v>
                </c:pt>
              </c:numCache>
            </c:numRef>
          </c:val>
          <c:extLst>
            <c:ext xmlns:c16="http://schemas.microsoft.com/office/drawing/2014/chart" uri="{C3380CC4-5D6E-409C-BE32-E72D297353CC}">
              <c16:uniqueId val="{0000000C-5E68-4938-B13F-33F1422FA942}"/>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Ex1.xml><?xml version="1.0" encoding="utf-8"?>
<cx:chartSpace xmlns:a="http://schemas.openxmlformats.org/drawingml/2006/main" xmlns:r="http://schemas.openxmlformats.org/officeDocument/2006/relationships" xmlns:cx="http://schemas.microsoft.com/office/drawing/2014/chartex">
  <cx:chart>
    <cx:plotArea>
      <cx:plotAreaRegion/>
    </cx:plotArea>
    <cx:legend pos="t" align="ctr" overlay="0"/>
  </cx:chart>
</cx:chartSpace>
</file>

<file path=xl/charts/chartEx2.xml><?xml version="1.0" encoding="utf-8"?>
<cx:chartSpace xmlns:a="http://schemas.openxmlformats.org/drawingml/2006/main" xmlns:r="http://schemas.openxmlformats.org/officeDocument/2006/relationships" xmlns:cx="http://schemas.microsoft.com/office/drawing/2014/chartex">
  <cx:chart>
    <cx:plotArea>
      <cx:plotAreaRegion/>
    </cx:plotArea>
    <cx:legend pos="t" align="ctr" overlay="0"/>
  </cx:chart>
</cx:chartSpace>
</file>

<file path=xl/charts/chartEx3.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size">
        <cx:f>_xlchart.v1.1</cx:f>
      </cx:numDim>
    </cx:data>
  </cx:chartData>
  <cx:chart>
    <cx:plotArea>
      <cx:plotAreaRegion>
        <cx:series layoutId="sunburst" uniqueId="{084BB285-F2F2-4289-AD50-FA31354501B9}">
          <cx:dataPt idx="0">
            <cx:spPr>
              <a:solidFill>
                <a:srgbClr val="EAFBFC"/>
              </a:solidFill>
            </cx:spPr>
          </cx:dataPt>
          <cx:dataPt idx="6">
            <cx:spPr>
              <a:solidFill>
                <a:srgbClr val="1EBDC6">
                  <a:lumMod val="75000"/>
                </a:srgbClr>
              </a:solidFill>
            </cx:spPr>
          </cx:dataPt>
          <cx:dataPt idx="12">
            <cx:spPr>
              <a:solidFill>
                <a:srgbClr val="1EBDC6">
                  <a:lumMod val="50000"/>
                </a:srgbClr>
              </a:solidFill>
            </cx:spPr>
          </cx:dataPt>
          <cx:dataPt idx="19">
            <cx:spPr>
              <a:solidFill>
                <a:srgbClr val="1EBDC6">
                  <a:lumMod val="20000"/>
                  <a:lumOff val="80000"/>
                </a:srgbClr>
              </a:solidFill>
            </cx:spPr>
          </cx:dataPt>
          <cx:dataPt idx="26">
            <cx:spPr>
              <a:solidFill>
                <a:srgbClr val="1EBDC6"/>
              </a:solidFill>
            </cx:spPr>
          </cx:dataPt>
          <cx:dataPt idx="32">
            <cx:spPr>
              <a:solidFill>
                <a:srgbClr val="1EBDC6">
                  <a:lumMod val="40000"/>
                  <a:lumOff val="60000"/>
                </a:srgbClr>
              </a:solidFill>
            </cx:spPr>
          </cx:dataPt>
          <cx:dataPt idx="38">
            <cx:spPr>
              <a:solidFill>
                <a:srgbClr val="1EBDC6">
                  <a:lumMod val="60000"/>
                  <a:lumOff val="40000"/>
                </a:srgbClr>
              </a:solidFill>
            </cx:spPr>
          </cx:dataPt>
          <cx:dataLabels>
            <cx:txPr>
              <a:bodyPr spcFirstLastPara="1" vertOverflow="ellipsis" horzOverflow="overflow" wrap="square" lIns="0" tIns="0" rIns="0" bIns="0" anchor="ctr" anchorCtr="1"/>
              <a:lstStyle/>
              <a:p>
                <a:pPr algn="ctr" rtl="0">
                  <a:defRPr sz="1000"/>
                </a:pPr>
                <a:endParaRPr lang="en-US" sz="1000" b="0" i="0" u="none" strike="noStrike" baseline="0">
                  <a:solidFill>
                    <a:sysClr val="window" lastClr="FFFFFF"/>
                  </a:solidFill>
                  <a:latin typeface="Calibri" panose="020F0502020204030204"/>
                </a:endParaRPr>
              </a:p>
            </cx:txPr>
            <cx:visibility seriesName="0" categoryName="1" value="1"/>
            <cx:separator>, </cx:separator>
            <cx:dataLabel idx="0">
              <cx:txPr>
                <a:bodyPr spcFirstLastPara="1" vertOverflow="ellipsis" horzOverflow="overflow" wrap="square" lIns="0" tIns="0" rIns="0" bIns="0" anchor="ctr" anchorCtr="1"/>
                <a:lstStyle/>
                <a:p>
                  <a:pPr algn="ctr" rtl="0">
                    <a:defRPr>
                      <a:solidFill>
                        <a:schemeClr val="tx1"/>
                      </a:solidFill>
                    </a:defRPr>
                  </a:pPr>
                  <a:r>
                    <a:rPr lang="en-US" sz="900" b="0" i="0" u="none" strike="noStrike" baseline="0">
                      <a:solidFill>
                        <a:schemeClr val="tx1"/>
                      </a:solidFill>
                      <a:latin typeface="Calibri" panose="020F0502020204030204"/>
                    </a:rPr>
                    <a:t>Latin America and the Caribbean, 1</a:t>
                  </a:r>
                </a:p>
              </cx:txPr>
              <cx:visibility seriesName="0" categoryName="1" value="1"/>
              <cx:separator>, </cx:separator>
            </cx:dataLabel>
            <cx:dataLabel idx="1">
              <cx:txPr>
                <a:bodyPr spcFirstLastPara="1" vertOverflow="ellipsis" horzOverflow="overflow" wrap="square" lIns="0" tIns="0" rIns="0" bIns="0" anchor="ctr" anchorCtr="1"/>
                <a:lstStyle/>
                <a:p>
                  <a:pPr algn="ctr" rtl="0">
                    <a:defRPr sz="1000">
                      <a:solidFill>
                        <a:schemeClr val="tx1"/>
                      </a:solidFill>
                    </a:defRPr>
                  </a:pPr>
                  <a:r>
                    <a:rPr lang="en-US" sz="1000" b="0" i="0" u="none" strike="noStrike" baseline="0">
                      <a:solidFill>
                        <a:schemeClr val="tx1"/>
                      </a:solidFill>
                      <a:latin typeface="Calibri" panose="020F0502020204030204"/>
                    </a:rPr>
                    <a:t>Materials, 1</a:t>
                  </a:r>
                </a:p>
              </cx:txPr>
              <cx:visibility seriesName="0" categoryName="1" value="1"/>
              <cx:separator>, </cx:separator>
            </cx:dataLabel>
            <cx:dataLabel idx="2">
              <cx:txPr>
                <a:bodyPr spcFirstLastPara="1" vertOverflow="ellipsis" horzOverflow="overflow" wrap="square" lIns="0" tIns="0" rIns="0" bIns="0" anchor="ctr" anchorCtr="1"/>
                <a:lstStyle/>
                <a:p>
                  <a:pPr algn="ctr" rtl="0">
                    <a:defRPr sz="1000">
                      <a:solidFill>
                        <a:schemeClr val="tx1"/>
                      </a:solidFill>
                    </a:defRPr>
                  </a:pPr>
                  <a:r>
                    <a:rPr lang="en-US" sz="1000" b="0" i="0" u="none" strike="noStrike" baseline="0">
                      <a:solidFill>
                        <a:schemeClr val="tx1"/>
                      </a:solidFill>
                      <a:latin typeface="Calibri" panose="020F0502020204030204"/>
                    </a:rPr>
                    <a:t>Facilities, 1</a:t>
                  </a:r>
                </a:p>
              </cx:txPr>
              <cx:visibility seriesName="0" categoryName="1" value="1"/>
              <cx:separator>, </cx:separator>
            </cx:dataLabel>
            <cx:dataLabel idx="6">
              <cx:txPr>
                <a:bodyPr spcFirstLastPara="1" vertOverflow="ellipsis" horzOverflow="overflow" wrap="square" lIns="0" tIns="0" rIns="0" bIns="0" anchor="ctr" anchorCtr="1"/>
                <a:lstStyle/>
                <a:p>
                  <a:pPr algn="ctr" rtl="0">
                    <a:defRPr sz="1000"/>
                  </a:pPr>
                  <a:r>
                    <a:rPr lang="en-US" sz="1000" b="0" i="0" u="none" strike="noStrike" baseline="0">
                      <a:solidFill>
                        <a:sysClr val="window" lastClr="FFFFFF"/>
                      </a:solidFill>
                      <a:latin typeface="Calibri" panose="020F0502020204030204"/>
                    </a:rPr>
                    <a:t>Central and Southern Asia, 5</a:t>
                  </a:r>
                </a:p>
              </cx:txPr>
            </cx:dataLabel>
            <cx:dataLabel idx="19">
              <cx:txPr>
                <a:bodyPr spcFirstLastPara="1" vertOverflow="ellipsis" horzOverflow="overflow" wrap="square" lIns="0" tIns="0" rIns="0" bIns="0" anchor="ctr" anchorCtr="1"/>
                <a:lstStyle/>
                <a:p>
                  <a:pPr algn="ctr" rtl="0">
                    <a:defRPr>
                      <a:solidFill>
                        <a:schemeClr val="tx1"/>
                      </a:solidFill>
                    </a:defRPr>
                  </a:pPr>
                  <a:r>
                    <a:rPr lang="en-US" sz="900" b="0" i="0" u="none" strike="noStrike" baseline="0">
                      <a:solidFill>
                        <a:schemeClr val="tx1"/>
                      </a:solidFill>
                      <a:latin typeface="Calibri" panose="020F0502020204030204"/>
                    </a:rPr>
                    <a:t>Europe and Northern America, 3</a:t>
                  </a:r>
                </a:p>
              </cx:txPr>
              <cx:visibility seriesName="0" categoryName="1" value="1"/>
              <cx:separator>, </cx:separator>
            </cx:dataLabel>
            <cx:dataLabel idx="20">
              <cx:txPr>
                <a:bodyPr spcFirstLastPara="1" vertOverflow="ellipsis" horzOverflow="overflow" wrap="square" lIns="0" tIns="0" rIns="0" bIns="0" anchor="ctr" anchorCtr="1"/>
                <a:lstStyle/>
                <a:p>
                  <a:pPr algn="ctr" rtl="0">
                    <a:defRPr>
                      <a:solidFill>
                        <a:schemeClr val="tx1"/>
                      </a:solidFill>
                    </a:defRPr>
                  </a:pPr>
                  <a:r>
                    <a:rPr lang="en-US" sz="900" b="0" i="0" u="none" strike="noStrike" baseline="0">
                      <a:solidFill>
                        <a:schemeClr val="tx1"/>
                      </a:solidFill>
                      <a:latin typeface="Calibri" panose="020F0502020204030204"/>
                    </a:rPr>
                    <a:t>Materials, 1</a:t>
                  </a:r>
                </a:p>
              </cx:txPr>
              <cx:visibility seriesName="0" categoryName="1" value="1"/>
              <cx:separator>, </cx:separator>
            </cx:dataLabel>
            <cx:dataLabel idx="21">
              <cx:txPr>
                <a:bodyPr spcFirstLastPara="1" vertOverflow="ellipsis" horzOverflow="overflow" wrap="square" lIns="0" tIns="0" rIns="0" bIns="0" anchor="ctr" anchorCtr="1"/>
                <a:lstStyle/>
                <a:p>
                  <a:pPr algn="ctr" rtl="0">
                    <a:defRPr sz="1000">
                      <a:solidFill>
                        <a:schemeClr val="tx1"/>
                      </a:solidFill>
                    </a:defRPr>
                  </a:pPr>
                  <a:r>
                    <a:rPr lang="en-US" sz="1000" b="0" i="0" u="none" strike="noStrike" baseline="0">
                      <a:solidFill>
                        <a:schemeClr val="tx1"/>
                      </a:solidFill>
                      <a:latin typeface="Calibri" panose="020F0502020204030204"/>
                    </a:rPr>
                    <a:t>Facilities, 1</a:t>
                  </a:r>
                </a:p>
              </cx:txPr>
              <cx:visibility seriesName="0" categoryName="1" value="1"/>
              <cx:separator>, </cx:separator>
            </cx:dataLabel>
            <cx:dataLabel idx="22">
              <cx:txPr>
                <a:bodyPr spcFirstLastPara="1" vertOverflow="ellipsis" horzOverflow="overflow" wrap="square" lIns="0" tIns="0" rIns="0" bIns="0" anchor="ctr" anchorCtr="1"/>
                <a:lstStyle/>
                <a:p>
                  <a:pPr algn="ctr" rtl="0">
                    <a:defRPr>
                      <a:solidFill>
                        <a:schemeClr val="tx1"/>
                      </a:solidFill>
                    </a:defRPr>
                  </a:pPr>
                  <a:r>
                    <a:rPr lang="en-US" sz="1000" b="0" i="0" u="none" strike="noStrike" baseline="0">
                      <a:solidFill>
                        <a:schemeClr val="tx1"/>
                      </a:solidFill>
                      <a:latin typeface="Calibri" panose="020F0502020204030204"/>
                    </a:rPr>
                    <a:t>Knowledge, 2</a:t>
                  </a:r>
                </a:p>
              </cx:txPr>
            </cx:dataLabel>
            <cx:dataLabel idx="24">
              <cx:txPr>
                <a:bodyPr spcFirstLastPara="1" vertOverflow="ellipsis" horzOverflow="overflow" wrap="square" lIns="0" tIns="0" rIns="0" bIns="0" anchor="ctr" anchorCtr="1"/>
                <a:lstStyle/>
                <a:p>
                  <a:pPr algn="ctr" rtl="0">
                    <a:defRPr>
                      <a:solidFill>
                        <a:schemeClr val="tx1"/>
                      </a:solidFill>
                    </a:defRPr>
                  </a:pPr>
                  <a:r>
                    <a:rPr lang="en-US" sz="1000" b="0" i="0" u="none" strike="noStrike" baseline="0">
                      <a:solidFill>
                        <a:schemeClr val="tx1"/>
                      </a:solidFill>
                      <a:latin typeface="Calibri" panose="020F0502020204030204"/>
                    </a:rPr>
                    <a:t>Social, 1</a:t>
                  </a:r>
                </a:p>
              </cx:txPr>
            </cx:dataLabel>
            <cx:dataLabel idx="25">
              <cx:txPr>
                <a:bodyPr spcFirstLastPara="1" vertOverflow="ellipsis" horzOverflow="overflow" wrap="square" lIns="0" tIns="0" rIns="0" bIns="0" anchor="ctr" anchorCtr="1"/>
                <a:lstStyle/>
                <a:p>
                  <a:pPr algn="ctr" rtl="0">
                    <a:defRPr>
                      <a:solidFill>
                        <a:schemeClr val="tx1"/>
                      </a:solidFill>
                    </a:defRPr>
                  </a:pPr>
                  <a:r>
                    <a:rPr lang="en-US" sz="1000" b="0" i="0" u="none" strike="noStrike" baseline="0">
                      <a:solidFill>
                        <a:schemeClr val="tx1"/>
                      </a:solidFill>
                      <a:latin typeface="Calibri" panose="020F0502020204030204"/>
                    </a:rPr>
                    <a:t>Impacts, 1</a:t>
                  </a:r>
                </a:p>
              </cx:txPr>
            </cx:dataLabel>
            <cx:dataLabel idx="32">
              <cx:txPr>
                <a:bodyPr spcFirstLastPara="1" vertOverflow="ellipsis" horzOverflow="overflow" wrap="square" lIns="0" tIns="0" rIns="0" bIns="0" anchor="ctr" anchorCtr="1"/>
                <a:lstStyle/>
                <a:p>
                  <a:pPr algn="ctr" rtl="0">
                    <a:defRPr>
                      <a:solidFill>
                        <a:schemeClr val="tx1"/>
                      </a:solidFill>
                    </a:defRPr>
                  </a:pPr>
                  <a:r>
                    <a:rPr lang="en-US" sz="1000" b="0" i="0" u="none" strike="noStrike" baseline="0">
                      <a:solidFill>
                        <a:schemeClr val="tx1"/>
                      </a:solidFill>
                      <a:latin typeface="Calibri" panose="020F0502020204030204"/>
                    </a:rPr>
                    <a:t>Oceania, 2</a:t>
                  </a:r>
                </a:p>
              </cx:txPr>
            </cx:dataLabel>
            <cx:dataLabel idx="34">
              <cx:txPr>
                <a:bodyPr spcFirstLastPara="1" vertOverflow="ellipsis" horzOverflow="overflow" wrap="square" lIns="0" tIns="0" rIns="0" bIns="0" anchor="ctr" anchorCtr="1"/>
                <a:lstStyle/>
                <a:p>
                  <a:pPr algn="ctr" rtl="0">
                    <a:defRPr>
                      <a:solidFill>
                        <a:schemeClr val="tx1"/>
                      </a:solidFill>
                    </a:defRPr>
                  </a:pPr>
                  <a:r>
                    <a:rPr lang="en-US" sz="1000" b="0" i="0" u="none" strike="noStrike" baseline="0">
                      <a:solidFill>
                        <a:schemeClr val="tx1"/>
                      </a:solidFill>
                      <a:latin typeface="Calibri" panose="020F0502020204030204"/>
                    </a:rPr>
                    <a:t>Facilities, 2</a:t>
                  </a:r>
                </a:p>
              </cx:txPr>
            </cx:dataLabel>
            <cx:dataLabel idx="35">
              <cx:txPr>
                <a:bodyPr spcFirstLastPara="1" vertOverflow="ellipsis" horzOverflow="overflow" wrap="square" lIns="0" tIns="0" rIns="0" bIns="0" anchor="ctr" anchorCtr="1"/>
                <a:lstStyle/>
                <a:p>
                  <a:pPr algn="ctr" rtl="0">
                    <a:defRPr>
                      <a:solidFill>
                        <a:schemeClr val="tx1"/>
                      </a:solidFill>
                    </a:defRPr>
                  </a:pPr>
                  <a:r>
                    <a:rPr lang="en-US" sz="1000" b="0" i="0" u="none" strike="noStrike" baseline="0">
                      <a:solidFill>
                        <a:schemeClr val="tx1"/>
                      </a:solidFill>
                      <a:latin typeface="Calibri" panose="020F0502020204030204"/>
                    </a:rPr>
                    <a:t>Knowledge, 2</a:t>
                  </a:r>
                </a:p>
              </cx:txPr>
            </cx:dataLabel>
          </cx:dataLabels>
          <cx:dataId val="0"/>
          <cx:layoutPr>
            <cx:parentLabelLayout val="overlapping"/>
          </cx:layoutPr>
        </cx:series>
      </cx:plotAreaRegion>
    </cx:plotArea>
  </cx:chart>
  <cx:spPr>
    <a:ln>
      <a:noFill/>
    </a:ln>
  </cx:spPr>
</cx:chartSpace>
</file>

<file path=xl/charts/chartEx4.xml><?xml version="1.0" encoding="utf-8"?>
<cx:chartSpace xmlns:a="http://schemas.openxmlformats.org/drawingml/2006/main" xmlns:r="http://schemas.openxmlformats.org/officeDocument/2006/relationships" xmlns:cx="http://schemas.microsoft.com/office/drawing/2014/chartex">
  <cx:chartData>
    <cx:data id="0">
      <cx:strDim type="cat">
        <cx:f>_xlchart.v1.2</cx:f>
      </cx:strDim>
      <cx:numDim type="size">
        <cx:f>_xlchart.v1.3</cx:f>
      </cx:numDim>
    </cx:data>
    <cx:data id="1">
      <cx:strDim type="cat">
        <cx:f>_xlchart.v1.2</cx:f>
      </cx:strDim>
      <cx:numDim type="size">
        <cx:f>_xlchart.v1.5</cx:f>
      </cx:numDim>
    </cx:data>
  </cx:chartData>
  <cx:chart>
    <cx:plotArea>
      <cx:plotAreaRegion>
        <cx:series layoutId="treemap" uniqueId="{73793AEC-8977-42FF-A466-B7F95DD01E72}" formatIdx="0">
          <cx:tx>
            <cx:txData>
              <cx:f/>
              <cx:v/>
            </cx:txData>
          </cx:tx>
          <cx:spPr>
            <a:ln>
              <a:noFill/>
            </a:ln>
          </cx:spPr>
          <cx:dataPt idx="0">
            <cx:spPr>
              <a:solidFill>
                <a:sysClr val="window" lastClr="FFFFFF">
                  <a:lumMod val="75000"/>
                </a:sysClr>
              </a:solidFill>
            </cx:spPr>
          </cx:dataPt>
          <cx:dataPt idx="1">
            <cx:spPr>
              <a:solidFill>
                <a:srgbClr val="1EBDC6">
                  <a:lumMod val="50000"/>
                </a:srgbClr>
              </a:solidFill>
            </cx:spPr>
          </cx:dataPt>
          <cx:dataPt idx="2">
            <cx:spPr>
              <a:solidFill>
                <a:srgbClr val="1EBDC6">
                  <a:lumMod val="75000"/>
                </a:srgbClr>
              </a:solidFill>
            </cx:spPr>
          </cx:dataPt>
          <cx:dataPt idx="3">
            <cx:spPr>
              <a:solidFill>
                <a:srgbClr val="1EBDC6"/>
              </a:solidFill>
            </cx:spPr>
          </cx:dataPt>
          <cx:dataPt idx="4">
            <cx:spPr>
              <a:solidFill>
                <a:srgbClr val="1EBDC6">
                  <a:lumMod val="60000"/>
                  <a:lumOff val="40000"/>
                </a:srgbClr>
              </a:solidFill>
            </cx:spPr>
          </cx:dataPt>
          <cx:dataPt idx="5">
            <cx:spPr>
              <a:solidFill>
                <a:srgbClr val="1EBDC6">
                  <a:lumMod val="40000"/>
                  <a:lumOff val="60000"/>
                </a:srgbClr>
              </a:solidFill>
            </cx:spPr>
          </cx:dataPt>
          <cx:dataPt idx="6">
            <cx:spPr>
              <a:solidFill>
                <a:srgbClr val="1EBDC6">
                  <a:lumMod val="20000"/>
                  <a:lumOff val="80000"/>
                </a:srgbClr>
              </a:solidFill>
            </cx:spPr>
          </cx:dataPt>
          <cx:dataPt idx="7">
            <cx:spPr>
              <a:solidFill>
                <a:srgbClr val="EAFBFC"/>
              </a:solidFill>
            </cx:spPr>
          </cx:dataPt>
          <cx:dataLabels>
            <cx:visibility seriesName="0" categoryName="1" value="1"/>
            <cx:separator>, </cx:separator>
            <cx:dataLabel idx="4">
              <cx:txPr>
                <a:bodyPr spcFirstLastPara="1" vertOverflow="ellipsis" horzOverflow="overflow" wrap="square" lIns="0" tIns="0" rIns="0" bIns="0" anchor="ctr" anchorCtr="1"/>
                <a:lstStyle/>
                <a:p>
                  <a:pPr algn="ctr" rtl="0">
                    <a:defRPr b="1"/>
                  </a:pPr>
                  <a:r>
                    <a:rPr lang="en-US" sz="900" b="1" i="0" u="none" strike="noStrike" kern="1200" baseline="0">
                      <a:solidFill>
                        <a:sysClr val="windowText" lastClr="000000">
                          <a:lumMod val="75000"/>
                          <a:lumOff val="25000"/>
                        </a:sysClr>
                      </a:solidFill>
                      <a:latin typeface="Calibri" panose="020F0502020204030204"/>
                    </a:rPr>
                    <a:t>Health worker, 10</a:t>
                  </a:r>
                </a:p>
              </cx:txPr>
            </cx:dataLabel>
          </cx:dataLabels>
          <cx:dataId val="0"/>
          <cx:layoutPr/>
        </cx:series>
        <cx:series layoutId="treemap" hidden="1" uniqueId="{501075C6-8220-45B4-AD5E-AD85621816EF}" formatIdx="1">
          <cx:tx>
            <cx:txData>
              <cx:f>_xlchart.v1.4</cx:f>
              <cx:v/>
            </cx:txData>
          </cx:tx>
          <cx:dataLabels>
            <cx:visibility seriesName="0" categoryName="1" value="0"/>
          </cx:dataLabels>
          <cx:dataId val="1"/>
          <cx:layoutPr/>
        </cx:series>
      </cx:plotAreaRegion>
    </cx:plotArea>
  </cx:chart>
  <cx:spPr>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withinLinear" id="19">
  <a:schemeClr val="accent6"/>
</cs:colorStyle>
</file>

<file path=xl/charts/colors11.xml><?xml version="1.0" encoding="utf-8"?>
<cs:colorStyle xmlns:cs="http://schemas.microsoft.com/office/drawing/2012/chartStyle" xmlns:a="http://schemas.openxmlformats.org/drawingml/2006/main" meth="withinLinear" id="19">
  <a:schemeClr val="accent6"/>
</cs:colorStyle>
</file>

<file path=xl/charts/colors12.xml><?xml version="1.0" encoding="utf-8"?>
<cs:colorStyle xmlns:cs="http://schemas.microsoft.com/office/drawing/2012/chartStyle" xmlns:a="http://schemas.openxmlformats.org/drawingml/2006/main" meth="withinLinear" id="19">
  <a:schemeClr val="accent6"/>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withinLinear" id="19">
  <a:schemeClr val="accent6"/>
</cs:colorStyle>
</file>

<file path=xl/charts/colors19.xml><?xml version="1.0" encoding="utf-8"?>
<cs:colorStyle xmlns:cs="http://schemas.microsoft.com/office/drawing/2012/chartStyle" xmlns:a="http://schemas.openxmlformats.org/drawingml/2006/main" meth="withinLinear" id="19">
  <a:schemeClr val="accent6"/>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withinLinear" id="19">
  <a:schemeClr val="accent6"/>
</cs:colorStyle>
</file>

<file path=xl/charts/colors21.xml><?xml version="1.0" encoding="utf-8"?>
<cs:colorStyle xmlns:cs="http://schemas.microsoft.com/office/drawing/2012/chartStyle" xmlns:a="http://schemas.openxmlformats.org/drawingml/2006/main" meth="withinLinear" id="19">
  <a:schemeClr val="accent6"/>
</cs:colorStyle>
</file>

<file path=xl/charts/colors22.xml><?xml version="1.0" encoding="utf-8"?>
<cs:colorStyle xmlns:cs="http://schemas.microsoft.com/office/drawing/2012/chartStyle" xmlns:a="http://schemas.openxmlformats.org/drawingml/2006/main" meth="withinLinear" id="19">
  <a:schemeClr val="accent6"/>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withinLinear" id="19">
  <a:schemeClr val="accent6"/>
</cs:colorStyle>
</file>

<file path=xl/charts/colors25.xml><?xml version="1.0" encoding="utf-8"?>
<cs:colorStyle xmlns:cs="http://schemas.microsoft.com/office/drawing/2012/chartStyle" xmlns:a="http://schemas.openxmlformats.org/drawingml/2006/main" meth="withinLinear" id="19">
  <a:schemeClr val="accent6"/>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withinLinear" id="19">
  <a:schemeClr val="accent6"/>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withinLinear" id="18">
  <a:schemeClr val="accent5"/>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withinLinear" id="19">
  <a:schemeClr val="accent6"/>
</cs:colorStyle>
</file>

<file path=xl/charts/colors36.xml><?xml version="1.0" encoding="utf-8"?>
<cs:colorStyle xmlns:cs="http://schemas.microsoft.com/office/drawing/2012/chartStyle" xmlns:a="http://schemas.openxmlformats.org/drawingml/2006/main" meth="withinLinear" id="19">
  <a:schemeClr val="accent6"/>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withinLinear" id="19">
  <a:schemeClr val="accent6"/>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withinLinear" id="19">
  <a:schemeClr val="accent6"/>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microsoft.com/office/2014/relationships/chartEx" Target="../charts/chartEx3.xml"/><Relationship Id="rId2" Type="http://schemas.microsoft.com/office/2014/relationships/chartEx" Target="../charts/chartEx2.xml"/><Relationship Id="rId1" Type="http://schemas.microsoft.com/office/2014/relationships/chartEx" Target="../charts/chartEx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5" Type="http://schemas.openxmlformats.org/officeDocument/2006/relationships/chart" Target="../charts/chart19.xml"/><Relationship Id="rId4"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33.xml.rels><?xml version="1.0" encoding="UTF-8" standalone="yes"?>
<Relationships xmlns="http://schemas.openxmlformats.org/package/2006/relationships"><Relationship Id="rId2" Type="http://schemas.microsoft.com/office/2014/relationships/chartEx" Target="../charts/chartEx4.xml"/><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6.xml.rels><?xml version="1.0" encoding="UTF-8" standalone="yes"?>
<Relationships xmlns="http://schemas.openxmlformats.org/package/2006/relationships"><Relationship Id="rId2" Type="http://schemas.openxmlformats.org/officeDocument/2006/relationships/chart" Target="../charts/chart37.xml"/><Relationship Id="rId1" Type="http://schemas.openxmlformats.org/officeDocument/2006/relationships/chart" Target="../charts/chart36.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32</xdr:col>
      <xdr:colOff>79375</xdr:colOff>
      <xdr:row>119</xdr:row>
      <xdr:rowOff>139700</xdr:rowOff>
    </xdr:from>
    <xdr:to>
      <xdr:col>39</xdr:col>
      <xdr:colOff>384175</xdr:colOff>
      <xdr:row>134</xdr:row>
      <xdr:rowOff>120650</xdr:rowOff>
    </xdr:to>
    <mc:AlternateContent xmlns:mc="http://schemas.openxmlformats.org/markup-compatibility/2006">
      <mc:Choice xmlns:cx1="http://schemas.microsoft.com/office/drawing/2015/9/8/chartex" Requires="cx1">
        <xdr:graphicFrame macro="">
          <xdr:nvGraphicFramePr>
            <xdr:cNvPr id="2" name="Chart 1">
              <a:extLst>
                <a:ext uri="{FF2B5EF4-FFF2-40B4-BE49-F238E27FC236}">
                  <a16:creationId xmlns:a16="http://schemas.microsoft.com/office/drawing/2014/main" id="{00303121-F580-4114-9555-4C5C8CBC0F1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23339425" y="18307050"/>
              <a:ext cx="4572000" cy="226695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32</xdr:col>
      <xdr:colOff>73025</xdr:colOff>
      <xdr:row>135</xdr:row>
      <xdr:rowOff>19050</xdr:rowOff>
    </xdr:from>
    <xdr:to>
      <xdr:col>39</xdr:col>
      <xdr:colOff>377825</xdr:colOff>
      <xdr:row>150</xdr:row>
      <xdr:rowOff>0</xdr:rowOff>
    </xdr:to>
    <mc:AlternateContent xmlns:mc="http://schemas.openxmlformats.org/markup-compatibility/2006">
      <mc:Choice xmlns:cx1="http://schemas.microsoft.com/office/drawing/2015/9/8/chartex" Requires="cx1">
        <xdr:graphicFrame macro="">
          <xdr:nvGraphicFramePr>
            <xdr:cNvPr id="3" name="Chart 2">
              <a:extLst>
                <a:ext uri="{FF2B5EF4-FFF2-40B4-BE49-F238E27FC236}">
                  <a16:creationId xmlns:a16="http://schemas.microsoft.com/office/drawing/2014/main" id="{FA94111D-CB43-4773-943E-00A1E09C33BD}"/>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23333075" y="20624800"/>
              <a:ext cx="4572000" cy="226695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0</xdr:col>
      <xdr:colOff>7056</xdr:colOff>
      <xdr:row>1</xdr:row>
      <xdr:rowOff>105834</xdr:rowOff>
    </xdr:from>
    <xdr:to>
      <xdr:col>7</xdr:col>
      <xdr:colOff>444500</xdr:colOff>
      <xdr:row>44</xdr:row>
      <xdr:rowOff>134056</xdr:rowOff>
    </xdr:to>
    <xdr:grpSp>
      <xdr:nvGrpSpPr>
        <xdr:cNvPr id="4" name="Group 3">
          <a:extLst>
            <a:ext uri="{FF2B5EF4-FFF2-40B4-BE49-F238E27FC236}">
              <a16:creationId xmlns:a16="http://schemas.microsoft.com/office/drawing/2014/main" id="{0ED94B1D-10AD-4818-A60B-CC655F940C3A}"/>
            </a:ext>
          </a:extLst>
        </xdr:cNvPr>
        <xdr:cNvGrpSpPr/>
      </xdr:nvGrpSpPr>
      <xdr:grpSpPr>
        <a:xfrm>
          <a:off x="7056" y="289984"/>
          <a:ext cx="8457494" cy="6581422"/>
          <a:chOff x="7056" y="416278"/>
          <a:chExt cx="10124721" cy="8170334"/>
        </a:xfrm>
      </xdr:grpSpPr>
      <mc:AlternateContent xmlns:mc="http://schemas.openxmlformats.org/markup-compatibility/2006">
        <mc:Choice xmlns:cx1="http://schemas.microsoft.com/office/drawing/2015/9/8/chartex" Requires="cx1">
          <xdr:graphicFrame macro="">
            <xdr:nvGraphicFramePr>
              <xdr:cNvPr id="5" name="Chart 4">
                <a:extLst>
                  <a:ext uri="{FF2B5EF4-FFF2-40B4-BE49-F238E27FC236}">
                    <a16:creationId xmlns:a16="http://schemas.microsoft.com/office/drawing/2014/main" id="{37F601FB-A3F8-1260-A6F7-E09337AF0E00}"/>
                  </a:ext>
                </a:extLst>
              </xdr:cNvPr>
              <xdr:cNvGraphicFramePr/>
            </xdr:nvGraphicFramePr>
            <xdr:xfrm>
              <a:off x="7056" y="416278"/>
              <a:ext cx="10124721" cy="8170334"/>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7056" y="416278"/>
                <a:ext cx="10124721" cy="8170334"/>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sp macro="" textlink="">
        <xdr:nvSpPr>
          <xdr:cNvPr id="6" name="TextBox 5">
            <a:extLst>
              <a:ext uri="{FF2B5EF4-FFF2-40B4-BE49-F238E27FC236}">
                <a16:creationId xmlns:a16="http://schemas.microsoft.com/office/drawing/2014/main" id="{5D06FF04-1A00-1CF4-3697-8883C4D1AFC6}"/>
              </a:ext>
            </a:extLst>
          </xdr:cNvPr>
          <xdr:cNvSpPr txBox="1"/>
        </xdr:nvSpPr>
        <xdr:spPr>
          <a:xfrm>
            <a:off x="3896139" y="3640875"/>
            <a:ext cx="2278945" cy="1780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accent6">
                    <a:lumMod val="75000"/>
                  </a:schemeClr>
                </a:solidFill>
                <a:effectLst/>
                <a:latin typeface="+mn-lt"/>
                <a:ea typeface="+mn-ea"/>
                <a:cs typeface="+mn-cs"/>
              </a:rPr>
              <a:t>30 countries with national data on at least one emerging menstrual health indicator for schools or schoolgirls</a:t>
            </a:r>
            <a:endParaRPr lang="en-US" sz="1400">
              <a:solidFill>
                <a:schemeClr val="accent6">
                  <a:lumMod val="75000"/>
                </a:schemeClr>
              </a:solidFill>
              <a:effectLst/>
              <a:latin typeface="+mn-lt"/>
              <a:ea typeface="+mn-ea"/>
              <a:cs typeface="+mn-cs"/>
            </a:endParaRP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0.32801</cdr:x>
      <cdr:y>0.36271</cdr:y>
    </cdr:from>
    <cdr:to>
      <cdr:x>0.63581</cdr:x>
      <cdr:y>0.63964</cdr:y>
    </cdr:to>
    <cdr:sp macro="" textlink="">
      <cdr:nvSpPr>
        <cdr:cNvPr id="2" name="TextBox 3">
          <a:extLst xmlns:a="http://schemas.openxmlformats.org/drawingml/2006/main">
            <a:ext uri="{FF2B5EF4-FFF2-40B4-BE49-F238E27FC236}">
              <a16:creationId xmlns:a16="http://schemas.microsoft.com/office/drawing/2014/main" id="{BE57E00C-E402-4C1A-7338-B4F261DA2A57}"/>
            </a:ext>
          </a:extLst>
        </cdr:cNvPr>
        <cdr:cNvSpPr txBox="1"/>
      </cdr:nvSpPr>
      <cdr:spPr>
        <a:xfrm xmlns:a="http://schemas.openxmlformats.org/drawingml/2006/main">
          <a:off x="782656" y="567867"/>
          <a:ext cx="734439" cy="43356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000"/>
            <a:t>Giza, Egypt</a:t>
          </a:r>
        </a:p>
        <a:p xmlns:a="http://schemas.openxmlformats.org/drawingml/2006/main">
          <a:pPr algn="ctr"/>
          <a:r>
            <a:rPr lang="en-US" sz="1000"/>
            <a:t>(2013)</a:t>
          </a:r>
        </a:p>
      </cdr:txBody>
    </cdr:sp>
  </cdr:relSizeAnchor>
</c:userShapes>
</file>

<file path=xl/drawings/drawing11.xml><?xml version="1.0" encoding="utf-8"?>
<c:userShapes xmlns:c="http://schemas.openxmlformats.org/drawingml/2006/chart">
  <cdr:relSizeAnchor xmlns:cdr="http://schemas.openxmlformats.org/drawingml/2006/chartDrawing">
    <cdr:from>
      <cdr:x>0.2802</cdr:x>
      <cdr:y>0.34372</cdr:y>
    </cdr:from>
    <cdr:to>
      <cdr:x>0.67697</cdr:x>
      <cdr:y>0.6226</cdr:y>
    </cdr:to>
    <cdr:sp macro="" textlink="">
      <cdr:nvSpPr>
        <cdr:cNvPr id="2" name="TextBox 3">
          <a:extLst xmlns:a="http://schemas.openxmlformats.org/drawingml/2006/main">
            <a:ext uri="{FF2B5EF4-FFF2-40B4-BE49-F238E27FC236}">
              <a16:creationId xmlns:a16="http://schemas.microsoft.com/office/drawing/2014/main" id="{BE57E00C-E402-4C1A-7338-B4F261DA2A57}"/>
            </a:ext>
          </a:extLst>
        </cdr:cNvPr>
        <cdr:cNvSpPr txBox="1"/>
      </cdr:nvSpPr>
      <cdr:spPr>
        <a:xfrm xmlns:a="http://schemas.openxmlformats.org/drawingml/2006/main">
          <a:off x="639697" y="499614"/>
          <a:ext cx="905821" cy="40536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000"/>
            <a:t>Entebbe, Uganda (2016)</a:t>
          </a: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38100</xdr:colOff>
      <xdr:row>1</xdr:row>
      <xdr:rowOff>0</xdr:rowOff>
    </xdr:from>
    <xdr:to>
      <xdr:col>1</xdr:col>
      <xdr:colOff>5003800</xdr:colOff>
      <xdr:row>26</xdr:row>
      <xdr:rowOff>69850</xdr:rowOff>
    </xdr:to>
    <xdr:graphicFrame macro="">
      <xdr:nvGraphicFramePr>
        <xdr:cNvPr id="2" name="Chart 1">
          <a:extLst>
            <a:ext uri="{FF2B5EF4-FFF2-40B4-BE49-F238E27FC236}">
              <a16:creationId xmlns:a16="http://schemas.microsoft.com/office/drawing/2014/main" id="{34741B6E-760C-46EC-A8A7-E10E67CE5B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xdr:row>
      <xdr:rowOff>57150</xdr:rowOff>
    </xdr:from>
    <xdr:to>
      <xdr:col>1</xdr:col>
      <xdr:colOff>5613400</xdr:colOff>
      <xdr:row>18</xdr:row>
      <xdr:rowOff>31750</xdr:rowOff>
    </xdr:to>
    <xdr:graphicFrame macro="">
      <xdr:nvGraphicFramePr>
        <xdr:cNvPr id="2" name="Chart 1">
          <a:extLst>
            <a:ext uri="{FF2B5EF4-FFF2-40B4-BE49-F238E27FC236}">
              <a16:creationId xmlns:a16="http://schemas.microsoft.com/office/drawing/2014/main" id="{491C55E5-9EED-493B-B94B-7A3E9B27E9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1</xdr:row>
      <xdr:rowOff>76200</xdr:rowOff>
    </xdr:from>
    <xdr:to>
      <xdr:col>1</xdr:col>
      <xdr:colOff>4368800</xdr:colOff>
      <xdr:row>12</xdr:row>
      <xdr:rowOff>120650</xdr:rowOff>
    </xdr:to>
    <xdr:graphicFrame macro="">
      <xdr:nvGraphicFramePr>
        <xdr:cNvPr id="2" name="Chart 1">
          <a:extLst>
            <a:ext uri="{FF2B5EF4-FFF2-40B4-BE49-F238E27FC236}">
              <a16:creationId xmlns:a16="http://schemas.microsoft.com/office/drawing/2014/main" id="{DA43BD32-F41A-4698-A49E-4EFE80709C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xdr:row>
      <xdr:rowOff>73025</xdr:rowOff>
    </xdr:from>
    <xdr:to>
      <xdr:col>7</xdr:col>
      <xdr:colOff>241300</xdr:colOff>
      <xdr:row>26</xdr:row>
      <xdr:rowOff>12700</xdr:rowOff>
    </xdr:to>
    <xdr:graphicFrame macro="">
      <xdr:nvGraphicFramePr>
        <xdr:cNvPr id="3" name="Chart 2">
          <a:extLst>
            <a:ext uri="{FF2B5EF4-FFF2-40B4-BE49-F238E27FC236}">
              <a16:creationId xmlns:a16="http://schemas.microsoft.com/office/drawing/2014/main" id="{EE5ACB3B-C38C-EA28-E192-F7FA96DCBDB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xdr:row>
      <xdr:rowOff>57150</xdr:rowOff>
    </xdr:from>
    <xdr:to>
      <xdr:col>3</xdr:col>
      <xdr:colOff>69850</xdr:colOff>
      <xdr:row>34</xdr:row>
      <xdr:rowOff>0</xdr:rowOff>
    </xdr:to>
    <xdr:graphicFrame macro="">
      <xdr:nvGraphicFramePr>
        <xdr:cNvPr id="2" name="Chart 1">
          <a:extLst>
            <a:ext uri="{FF2B5EF4-FFF2-40B4-BE49-F238E27FC236}">
              <a16:creationId xmlns:a16="http://schemas.microsoft.com/office/drawing/2014/main" id="{08E5C554-9D37-4824-8960-C24616524D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2</xdr:row>
      <xdr:rowOff>9932</xdr:rowOff>
    </xdr:from>
    <xdr:to>
      <xdr:col>20</xdr:col>
      <xdr:colOff>10584</xdr:colOff>
      <xdr:row>15</xdr:row>
      <xdr:rowOff>1791</xdr:rowOff>
    </xdr:to>
    <xdr:grpSp>
      <xdr:nvGrpSpPr>
        <xdr:cNvPr id="2" name="Group 1">
          <a:extLst>
            <a:ext uri="{FF2B5EF4-FFF2-40B4-BE49-F238E27FC236}">
              <a16:creationId xmlns:a16="http://schemas.microsoft.com/office/drawing/2014/main" id="{C8F23512-23F4-4F6E-981B-AF6DB28EBEC8}"/>
            </a:ext>
          </a:extLst>
        </xdr:cNvPr>
        <xdr:cNvGrpSpPr/>
      </xdr:nvGrpSpPr>
      <xdr:grpSpPr>
        <a:xfrm>
          <a:off x="0" y="378232"/>
          <a:ext cx="14863234" cy="2385809"/>
          <a:chOff x="0" y="0"/>
          <a:chExt cx="13050065" cy="2426026"/>
        </a:xfrm>
      </xdr:grpSpPr>
      <xdr:grpSp>
        <xdr:nvGrpSpPr>
          <xdr:cNvPr id="3" name="Group 2">
            <a:extLst>
              <a:ext uri="{FF2B5EF4-FFF2-40B4-BE49-F238E27FC236}">
                <a16:creationId xmlns:a16="http://schemas.microsoft.com/office/drawing/2014/main" id="{0A2A0519-BE84-72C1-43B2-C19C2307BE89}"/>
              </a:ext>
            </a:extLst>
          </xdr:cNvPr>
          <xdr:cNvGrpSpPr/>
        </xdr:nvGrpSpPr>
        <xdr:grpSpPr>
          <a:xfrm>
            <a:off x="0" y="0"/>
            <a:ext cx="8491091" cy="2426026"/>
            <a:chOff x="1" y="0"/>
            <a:chExt cx="8477175" cy="2387002"/>
          </a:xfrm>
        </xdr:grpSpPr>
        <xdr:graphicFrame macro="">
          <xdr:nvGraphicFramePr>
            <xdr:cNvPr id="5" name="Chart 4">
              <a:extLst>
                <a:ext uri="{FF2B5EF4-FFF2-40B4-BE49-F238E27FC236}">
                  <a16:creationId xmlns:a16="http://schemas.microsoft.com/office/drawing/2014/main" id="{BAC629EB-70F7-9DD8-D5AB-82BCC08AB6ED}"/>
                </a:ext>
              </a:extLst>
            </xdr:cNvPr>
            <xdr:cNvGraphicFramePr>
              <a:graphicFrameLocks/>
            </xdr:cNvGraphicFramePr>
          </xdr:nvGraphicFramePr>
          <xdr:xfrm>
            <a:off x="2084377" y="0"/>
            <a:ext cx="2093252" cy="2333625"/>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6" name="Chart 5">
              <a:extLst>
                <a:ext uri="{FF2B5EF4-FFF2-40B4-BE49-F238E27FC236}">
                  <a16:creationId xmlns:a16="http://schemas.microsoft.com/office/drawing/2014/main" id="{44A3E2A3-C4FB-E9DB-F03B-4458C58C278C}"/>
                </a:ext>
              </a:extLst>
            </xdr:cNvPr>
            <xdr:cNvGraphicFramePr>
              <a:graphicFrameLocks/>
            </xdr:cNvGraphicFramePr>
          </xdr:nvGraphicFramePr>
          <xdr:xfrm>
            <a:off x="6248680" y="64080"/>
            <a:ext cx="2228496" cy="2322922"/>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7" name="Chart 6">
              <a:extLst>
                <a:ext uri="{FF2B5EF4-FFF2-40B4-BE49-F238E27FC236}">
                  <a16:creationId xmlns:a16="http://schemas.microsoft.com/office/drawing/2014/main" id="{717B808B-9A0A-5D8F-1223-0023FC437164}"/>
                </a:ext>
              </a:extLst>
            </xdr:cNvPr>
            <xdr:cNvGraphicFramePr>
              <a:graphicFrameLocks/>
            </xdr:cNvGraphicFramePr>
          </xdr:nvGraphicFramePr>
          <xdr:xfrm>
            <a:off x="4181319" y="0"/>
            <a:ext cx="2142019" cy="2333625"/>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8" name="Chart 7">
              <a:extLst>
                <a:ext uri="{FF2B5EF4-FFF2-40B4-BE49-F238E27FC236}">
                  <a16:creationId xmlns:a16="http://schemas.microsoft.com/office/drawing/2014/main" id="{84087498-632A-7276-22F7-A75374901134}"/>
                </a:ext>
              </a:extLst>
            </xdr:cNvPr>
            <xdr:cNvGraphicFramePr>
              <a:graphicFrameLocks/>
            </xdr:cNvGraphicFramePr>
          </xdr:nvGraphicFramePr>
          <xdr:xfrm>
            <a:off x="1" y="0"/>
            <a:ext cx="2098453" cy="2300522"/>
          </xdr:xfrm>
          <a:graphic>
            <a:graphicData uri="http://schemas.openxmlformats.org/drawingml/2006/chart">
              <c:chart xmlns:c="http://schemas.openxmlformats.org/drawingml/2006/chart" xmlns:r="http://schemas.openxmlformats.org/officeDocument/2006/relationships" r:id="rId4"/>
            </a:graphicData>
          </a:graphic>
        </xdr:graphicFrame>
      </xdr:grpSp>
      <xdr:graphicFrame macro="">
        <xdr:nvGraphicFramePr>
          <xdr:cNvPr id="4" name="Chart 3">
            <a:extLst>
              <a:ext uri="{FF2B5EF4-FFF2-40B4-BE49-F238E27FC236}">
                <a16:creationId xmlns:a16="http://schemas.microsoft.com/office/drawing/2014/main" id="{8E6F03CD-301D-DC53-CBF8-9FD90B55ED16}"/>
              </a:ext>
            </a:extLst>
          </xdr:cNvPr>
          <xdr:cNvGraphicFramePr>
            <a:graphicFrameLocks/>
          </xdr:cNvGraphicFramePr>
        </xdr:nvGraphicFramePr>
        <xdr:xfrm>
          <a:off x="8434103" y="16282"/>
          <a:ext cx="4615962" cy="2338132"/>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wsDr>
</file>

<file path=xl/drawings/drawing18.xml><?xml version="1.0" encoding="utf-8"?>
<c:userShapes xmlns:c="http://schemas.openxmlformats.org/drawingml/2006/chart">
  <cdr:relSizeAnchor xmlns:cdr="http://schemas.openxmlformats.org/drawingml/2006/chartDrawing">
    <cdr:from>
      <cdr:x>0.206</cdr:x>
      <cdr:y>0.30292</cdr:y>
    </cdr:from>
    <cdr:to>
      <cdr:x>0.75654</cdr:x>
      <cdr:y>0.67228</cdr:y>
    </cdr:to>
    <cdr:sp macro="" textlink="">
      <cdr:nvSpPr>
        <cdr:cNvPr id="2" name="TextBox 1">
          <a:extLst xmlns:a="http://schemas.openxmlformats.org/drawingml/2006/main">
            <a:ext uri="{FF2B5EF4-FFF2-40B4-BE49-F238E27FC236}">
              <a16:creationId xmlns:a16="http://schemas.microsoft.com/office/drawing/2014/main" id="{4F121A48-86D3-2059-2A9F-D9DBA6A8B469}"/>
            </a:ext>
          </a:extLst>
        </cdr:cNvPr>
        <cdr:cNvSpPr txBox="1"/>
      </cdr:nvSpPr>
      <cdr:spPr>
        <a:xfrm xmlns:a="http://schemas.openxmlformats.org/drawingml/2006/main">
          <a:off x="432262" y="696526"/>
          <a:ext cx="1155238" cy="84929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rtl="0"/>
          <a:r>
            <a:rPr lang="en-US" sz="1100" b="0" i="0" baseline="0">
              <a:solidFill>
                <a:schemeClr val="tx1">
                  <a:lumMod val="75000"/>
                  <a:lumOff val="25000"/>
                </a:schemeClr>
              </a:solidFill>
              <a:effectLst/>
              <a:latin typeface="+mn-lt"/>
              <a:ea typeface="+mn-ea"/>
              <a:cs typeface="+mn-cs"/>
            </a:rPr>
            <a:t>Lao People's Democratic Republic </a:t>
          </a:r>
          <a:endParaRPr lang="en-US">
            <a:solidFill>
              <a:schemeClr val="tx1">
                <a:lumMod val="75000"/>
                <a:lumOff val="25000"/>
              </a:schemeClr>
            </a:solidFill>
            <a:effectLst/>
          </a:endParaRPr>
        </a:p>
        <a:p xmlns:a="http://schemas.openxmlformats.org/drawingml/2006/main">
          <a:pPr algn="ctr" rtl="0"/>
          <a:r>
            <a:rPr lang="en-US" sz="1100" b="0" i="0" baseline="0">
              <a:solidFill>
                <a:schemeClr val="tx1">
                  <a:lumMod val="75000"/>
                  <a:lumOff val="25000"/>
                </a:schemeClr>
              </a:solidFill>
              <a:effectLst/>
              <a:latin typeface="+mn-lt"/>
              <a:ea typeface="+mn-ea"/>
              <a:cs typeface="+mn-cs"/>
            </a:rPr>
            <a:t>(2020)*</a:t>
          </a:r>
          <a:endParaRPr lang="en-US">
            <a:solidFill>
              <a:schemeClr val="tx1">
                <a:lumMod val="75000"/>
                <a:lumOff val="25000"/>
              </a:schemeClr>
            </a:solidFill>
            <a:effectLst/>
          </a:endParaRPr>
        </a:p>
      </cdr:txBody>
    </cdr:sp>
  </cdr:relSizeAnchor>
</c:userShapes>
</file>

<file path=xl/drawings/drawing19.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95250</xdr:colOff>
      <xdr:row>17</xdr:row>
      <xdr:rowOff>82550</xdr:rowOff>
    </xdr:to>
    <xdr:graphicFrame macro="">
      <xdr:nvGraphicFramePr>
        <xdr:cNvPr id="2" name="Chart 1">
          <a:extLst>
            <a:ext uri="{FF2B5EF4-FFF2-40B4-BE49-F238E27FC236}">
              <a16:creationId xmlns:a16="http://schemas.microsoft.com/office/drawing/2014/main" id="{38D19A6D-5B53-483D-98BF-858D28C316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1</xdr:row>
      <xdr:rowOff>50800</xdr:rowOff>
    </xdr:from>
    <xdr:to>
      <xdr:col>1</xdr:col>
      <xdr:colOff>4806950</xdr:colOff>
      <xdr:row>24</xdr:row>
      <xdr:rowOff>95250</xdr:rowOff>
    </xdr:to>
    <xdr:graphicFrame macro="">
      <xdr:nvGraphicFramePr>
        <xdr:cNvPr id="2" name="Chart 1">
          <a:extLst>
            <a:ext uri="{FF2B5EF4-FFF2-40B4-BE49-F238E27FC236}">
              <a16:creationId xmlns:a16="http://schemas.microsoft.com/office/drawing/2014/main" id="{843A54C0-C23A-4506-AA78-563B051EBF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12700</xdr:colOff>
      <xdr:row>1</xdr:row>
      <xdr:rowOff>0</xdr:rowOff>
    </xdr:from>
    <xdr:to>
      <xdr:col>8</xdr:col>
      <xdr:colOff>260350</xdr:colOff>
      <xdr:row>11</xdr:row>
      <xdr:rowOff>12700</xdr:rowOff>
    </xdr:to>
    <xdr:grpSp>
      <xdr:nvGrpSpPr>
        <xdr:cNvPr id="2" name="Group 1">
          <a:extLst>
            <a:ext uri="{FF2B5EF4-FFF2-40B4-BE49-F238E27FC236}">
              <a16:creationId xmlns:a16="http://schemas.microsoft.com/office/drawing/2014/main" id="{0F0916EB-1240-4EA6-B0C0-F83D56276C92}"/>
            </a:ext>
          </a:extLst>
        </xdr:cNvPr>
        <xdr:cNvGrpSpPr/>
      </xdr:nvGrpSpPr>
      <xdr:grpSpPr>
        <a:xfrm>
          <a:off x="12700" y="184150"/>
          <a:ext cx="6223000" cy="1663700"/>
          <a:chOff x="4702175" y="2292349"/>
          <a:chExt cx="6391274" cy="1835150"/>
        </a:xfrm>
      </xdr:grpSpPr>
      <xdr:grpSp>
        <xdr:nvGrpSpPr>
          <xdr:cNvPr id="3" name="Group 2">
            <a:extLst>
              <a:ext uri="{FF2B5EF4-FFF2-40B4-BE49-F238E27FC236}">
                <a16:creationId xmlns:a16="http://schemas.microsoft.com/office/drawing/2014/main" id="{220BCC80-EC4D-67D3-9EEB-E6587ECA847E}"/>
              </a:ext>
            </a:extLst>
          </xdr:cNvPr>
          <xdr:cNvGrpSpPr/>
        </xdr:nvGrpSpPr>
        <xdr:grpSpPr>
          <a:xfrm>
            <a:off x="4702175" y="2292349"/>
            <a:ext cx="6391274" cy="1835150"/>
            <a:chOff x="4702175" y="2292349"/>
            <a:chExt cx="6391274" cy="1835150"/>
          </a:xfrm>
        </xdr:grpSpPr>
        <xdr:graphicFrame macro="">
          <xdr:nvGraphicFramePr>
            <xdr:cNvPr id="5" name="Chart 4">
              <a:extLst>
                <a:ext uri="{FF2B5EF4-FFF2-40B4-BE49-F238E27FC236}">
                  <a16:creationId xmlns:a16="http://schemas.microsoft.com/office/drawing/2014/main" id="{997FDC7B-E15D-415F-93FA-682B188FABDF}"/>
                </a:ext>
              </a:extLst>
            </xdr:cNvPr>
            <xdr:cNvGraphicFramePr/>
          </xdr:nvGraphicFramePr>
          <xdr:xfrm>
            <a:off x="4702175" y="2292349"/>
            <a:ext cx="3200400" cy="182880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6" name="Chart 5">
              <a:extLst>
                <a:ext uri="{FF2B5EF4-FFF2-40B4-BE49-F238E27FC236}">
                  <a16:creationId xmlns:a16="http://schemas.microsoft.com/office/drawing/2014/main" id="{7922F847-7F01-60B4-47D4-54EB793AE7FF}"/>
                </a:ext>
              </a:extLst>
            </xdr:cNvPr>
            <xdr:cNvGraphicFramePr/>
          </xdr:nvGraphicFramePr>
          <xdr:xfrm>
            <a:off x="7893049" y="2298699"/>
            <a:ext cx="3200400" cy="1828800"/>
          </xdr:xfrm>
          <a:graphic>
            <a:graphicData uri="http://schemas.openxmlformats.org/drawingml/2006/chart">
              <c:chart xmlns:c="http://schemas.openxmlformats.org/drawingml/2006/chart" xmlns:r="http://schemas.openxmlformats.org/officeDocument/2006/relationships" r:id="rId2"/>
            </a:graphicData>
          </a:graphic>
        </xdr:graphicFrame>
      </xdr:grpSp>
      <xdr:sp macro="" textlink="">
        <xdr:nvSpPr>
          <xdr:cNvPr id="4" name="TextBox 3">
            <a:extLst>
              <a:ext uri="{FF2B5EF4-FFF2-40B4-BE49-F238E27FC236}">
                <a16:creationId xmlns:a16="http://schemas.microsoft.com/office/drawing/2014/main" id="{1A3A9DCA-853B-3D18-782E-BF31214EE95B}"/>
              </a:ext>
            </a:extLst>
          </xdr:cNvPr>
          <xdr:cNvSpPr txBox="1"/>
        </xdr:nvSpPr>
        <xdr:spPr>
          <a:xfrm>
            <a:off x="6438900" y="2774950"/>
            <a:ext cx="1047750" cy="914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Menstrual</a:t>
            </a:r>
            <a:r>
              <a:rPr lang="en-US" sz="1100" baseline="0"/>
              <a:t> waste disposal frequency</a:t>
            </a:r>
            <a:endParaRPr lang="en-US" sz="1100"/>
          </a:p>
        </xdr:txBody>
      </xdr:sp>
    </xdr:grpSp>
    <xdr:clientData/>
  </xdr:twoCellAnchor>
</xdr:wsDr>
</file>

<file path=xl/drawings/drawing21.xml><?xml version="1.0" encoding="utf-8"?>
<c:userShapes xmlns:c="http://schemas.openxmlformats.org/drawingml/2006/chart">
  <cdr:relSizeAnchor xmlns:cdr="http://schemas.openxmlformats.org/drawingml/2006/chartDrawing">
    <cdr:from>
      <cdr:x>0.14436</cdr:x>
      <cdr:y>0.36629</cdr:y>
    </cdr:from>
    <cdr:to>
      <cdr:x>0.45845</cdr:x>
      <cdr:y>0.69962</cdr:y>
    </cdr:to>
    <cdr:sp macro="" textlink="">
      <cdr:nvSpPr>
        <cdr:cNvPr id="2" name="TextBox 5">
          <a:extLst xmlns:a="http://schemas.openxmlformats.org/drawingml/2006/main">
            <a:ext uri="{FF2B5EF4-FFF2-40B4-BE49-F238E27FC236}">
              <a16:creationId xmlns:a16="http://schemas.microsoft.com/office/drawing/2014/main" id="{4F21B470-49F7-47C7-A635-8EA7F28C5F75}"/>
            </a:ext>
          </a:extLst>
        </cdr:cNvPr>
        <cdr:cNvSpPr txBox="1"/>
      </cdr:nvSpPr>
      <cdr:spPr>
        <a:xfrm xmlns:a="http://schemas.openxmlformats.org/drawingml/2006/main">
          <a:off x="449846" y="607289"/>
          <a:ext cx="978747" cy="55264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100"/>
            <a:t>Menstrual</a:t>
          </a:r>
          <a:r>
            <a:rPr lang="en-US" sz="1100" baseline="0"/>
            <a:t> waste disposal method</a:t>
          </a:r>
          <a:endParaRPr lang="en-US" sz="1100"/>
        </a:p>
      </cdr:txBody>
    </cdr:sp>
  </cdr:relSizeAnchor>
</c:userShapes>
</file>

<file path=xl/drawings/drawing22.xml><?xml version="1.0" encoding="utf-8"?>
<xdr:wsDr xmlns:xdr="http://schemas.openxmlformats.org/drawingml/2006/spreadsheetDrawing" xmlns:a="http://schemas.openxmlformats.org/drawingml/2006/main">
  <xdr:twoCellAnchor>
    <xdr:from>
      <xdr:col>0</xdr:col>
      <xdr:colOff>0</xdr:colOff>
      <xdr:row>1</xdr:row>
      <xdr:rowOff>76200</xdr:rowOff>
    </xdr:from>
    <xdr:to>
      <xdr:col>1</xdr:col>
      <xdr:colOff>4476750</xdr:colOff>
      <xdr:row>23</xdr:row>
      <xdr:rowOff>63500</xdr:rowOff>
    </xdr:to>
    <xdr:graphicFrame macro="">
      <xdr:nvGraphicFramePr>
        <xdr:cNvPr id="2" name="Chart 1">
          <a:extLst>
            <a:ext uri="{FF2B5EF4-FFF2-40B4-BE49-F238E27FC236}">
              <a16:creationId xmlns:a16="http://schemas.microsoft.com/office/drawing/2014/main" id="{FC8DA0DD-E9B5-43FB-8FC2-4DD9002E8C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1</xdr:row>
      <xdr:rowOff>0</xdr:rowOff>
    </xdr:from>
    <xdr:to>
      <xdr:col>7</xdr:col>
      <xdr:colOff>25400</xdr:colOff>
      <xdr:row>20</xdr:row>
      <xdr:rowOff>174625</xdr:rowOff>
    </xdr:to>
    <xdr:graphicFrame macro="">
      <xdr:nvGraphicFramePr>
        <xdr:cNvPr id="2" name="Chart 1">
          <a:extLst>
            <a:ext uri="{FF2B5EF4-FFF2-40B4-BE49-F238E27FC236}">
              <a16:creationId xmlns:a16="http://schemas.microsoft.com/office/drawing/2014/main" id="{EC3EDA51-06B0-4649-B59A-814CD0A26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127000</xdr:colOff>
      <xdr:row>1</xdr:row>
      <xdr:rowOff>0</xdr:rowOff>
    </xdr:from>
    <xdr:to>
      <xdr:col>7</xdr:col>
      <xdr:colOff>3244850</xdr:colOff>
      <xdr:row>22</xdr:row>
      <xdr:rowOff>6350</xdr:rowOff>
    </xdr:to>
    <xdr:graphicFrame macro="">
      <xdr:nvGraphicFramePr>
        <xdr:cNvPr id="3" name="Chart 2">
          <a:extLst>
            <a:ext uri="{FF2B5EF4-FFF2-40B4-BE49-F238E27FC236}">
              <a16:creationId xmlns:a16="http://schemas.microsoft.com/office/drawing/2014/main" id="{00593F36-F734-4F24-B349-CC3DBFC1E5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0</xdr:colOff>
      <xdr:row>31</xdr:row>
      <xdr:rowOff>0</xdr:rowOff>
    </xdr:to>
    <xdr:graphicFrame macro="">
      <xdr:nvGraphicFramePr>
        <xdr:cNvPr id="2" name="Chart 1">
          <a:extLst>
            <a:ext uri="{FF2B5EF4-FFF2-40B4-BE49-F238E27FC236}">
              <a16:creationId xmlns:a16="http://schemas.microsoft.com/office/drawing/2014/main" id="{2A852D29-CBF3-4545-BFBA-8C1A9C1EE4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1</xdr:row>
      <xdr:rowOff>57150</xdr:rowOff>
    </xdr:from>
    <xdr:to>
      <xdr:col>2</xdr:col>
      <xdr:colOff>508000</xdr:colOff>
      <xdr:row>27</xdr:row>
      <xdr:rowOff>101600</xdr:rowOff>
    </xdr:to>
    <xdr:graphicFrame macro="">
      <xdr:nvGraphicFramePr>
        <xdr:cNvPr id="2" name="Chart 1">
          <a:extLst>
            <a:ext uri="{FF2B5EF4-FFF2-40B4-BE49-F238E27FC236}">
              <a16:creationId xmlns:a16="http://schemas.microsoft.com/office/drawing/2014/main" id="{16B5E546-B226-45EC-9ECD-94CBE3F080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xdr:colOff>
      <xdr:row>1</xdr:row>
      <xdr:rowOff>107950</xdr:rowOff>
    </xdr:from>
    <xdr:to>
      <xdr:col>3</xdr:col>
      <xdr:colOff>558800</xdr:colOff>
      <xdr:row>11</xdr:row>
      <xdr:rowOff>127000</xdr:rowOff>
    </xdr:to>
    <xdr:graphicFrame macro="">
      <xdr:nvGraphicFramePr>
        <xdr:cNvPr id="2" name="Chart 1">
          <a:extLst>
            <a:ext uri="{FF2B5EF4-FFF2-40B4-BE49-F238E27FC236}">
              <a16:creationId xmlns:a16="http://schemas.microsoft.com/office/drawing/2014/main" id="{26962D29-5A16-4723-825B-FC7B33AA1F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1</xdr:row>
      <xdr:rowOff>82550</xdr:rowOff>
    </xdr:from>
    <xdr:to>
      <xdr:col>3</xdr:col>
      <xdr:colOff>469900</xdr:colOff>
      <xdr:row>18</xdr:row>
      <xdr:rowOff>6350</xdr:rowOff>
    </xdr:to>
    <xdr:graphicFrame macro="">
      <xdr:nvGraphicFramePr>
        <xdr:cNvPr id="2" name="Chart 1">
          <a:extLst>
            <a:ext uri="{FF2B5EF4-FFF2-40B4-BE49-F238E27FC236}">
              <a16:creationId xmlns:a16="http://schemas.microsoft.com/office/drawing/2014/main" id="{E098C2F3-CC38-453A-B288-610E4EEEF5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0</xdr:col>
      <xdr:colOff>55245</xdr:colOff>
      <xdr:row>1</xdr:row>
      <xdr:rowOff>0</xdr:rowOff>
    </xdr:from>
    <xdr:to>
      <xdr:col>6</xdr:col>
      <xdr:colOff>101600</xdr:colOff>
      <xdr:row>20</xdr:row>
      <xdr:rowOff>101600</xdr:rowOff>
    </xdr:to>
    <xdr:graphicFrame macro="">
      <xdr:nvGraphicFramePr>
        <xdr:cNvPr id="2" name="Chart 1">
          <a:extLst>
            <a:ext uri="{FF2B5EF4-FFF2-40B4-BE49-F238E27FC236}">
              <a16:creationId xmlns:a16="http://schemas.microsoft.com/office/drawing/2014/main" id="{04830525-CAEF-4403-9E4D-A88F1600A6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1</xdr:row>
      <xdr:rowOff>95250</xdr:rowOff>
    </xdr:from>
    <xdr:to>
      <xdr:col>2</xdr:col>
      <xdr:colOff>453390</xdr:colOff>
      <xdr:row>14</xdr:row>
      <xdr:rowOff>76200</xdr:rowOff>
    </xdr:to>
    <xdr:graphicFrame macro="">
      <xdr:nvGraphicFramePr>
        <xdr:cNvPr id="2" name="Chart 1">
          <a:extLst>
            <a:ext uri="{FF2B5EF4-FFF2-40B4-BE49-F238E27FC236}">
              <a16:creationId xmlns:a16="http://schemas.microsoft.com/office/drawing/2014/main" id="{0EE6AAB9-036E-4A41-A952-37A7E353A0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3543300</xdr:colOff>
      <xdr:row>27</xdr:row>
      <xdr:rowOff>19050</xdr:rowOff>
    </xdr:to>
    <xdr:graphicFrame macro="">
      <xdr:nvGraphicFramePr>
        <xdr:cNvPr id="2" name="Chart 1">
          <a:extLst>
            <a:ext uri="{FF2B5EF4-FFF2-40B4-BE49-F238E27FC236}">
              <a16:creationId xmlns:a16="http://schemas.microsoft.com/office/drawing/2014/main" id="{875E7678-AE0D-4734-8399-9342E8E71B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5</xdr:col>
      <xdr:colOff>61595</xdr:colOff>
      <xdr:row>1</xdr:row>
      <xdr:rowOff>0</xdr:rowOff>
    </xdr:from>
    <xdr:to>
      <xdr:col>16</xdr:col>
      <xdr:colOff>603250</xdr:colOff>
      <xdr:row>13</xdr:row>
      <xdr:rowOff>165100</xdr:rowOff>
    </xdr:to>
    <xdr:grpSp>
      <xdr:nvGrpSpPr>
        <xdr:cNvPr id="2" name="Group 1">
          <a:extLst>
            <a:ext uri="{FF2B5EF4-FFF2-40B4-BE49-F238E27FC236}">
              <a16:creationId xmlns:a16="http://schemas.microsoft.com/office/drawing/2014/main" id="{74C2454F-6547-4621-88FC-7F3B58EF89BB}"/>
            </a:ext>
          </a:extLst>
        </xdr:cNvPr>
        <xdr:cNvGrpSpPr/>
      </xdr:nvGrpSpPr>
      <xdr:grpSpPr>
        <a:xfrm>
          <a:off x="3903345" y="177800"/>
          <a:ext cx="7717155" cy="2298700"/>
          <a:chOff x="7527925" y="0"/>
          <a:chExt cx="7950200" cy="1958975"/>
        </a:xfrm>
      </xdr:grpSpPr>
      <xdr:graphicFrame macro="">
        <xdr:nvGraphicFramePr>
          <xdr:cNvPr id="3" name="Chart 2">
            <a:extLst>
              <a:ext uri="{FF2B5EF4-FFF2-40B4-BE49-F238E27FC236}">
                <a16:creationId xmlns:a16="http://schemas.microsoft.com/office/drawing/2014/main" id="{2213F27B-4EAA-3CE7-C22D-A496B575ADDA}"/>
              </a:ext>
            </a:extLst>
          </xdr:cNvPr>
          <xdr:cNvGraphicFramePr/>
        </xdr:nvGraphicFramePr>
        <xdr:xfrm>
          <a:off x="7527925" y="0"/>
          <a:ext cx="4003675" cy="1958975"/>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Chart 3">
            <a:extLst>
              <a:ext uri="{FF2B5EF4-FFF2-40B4-BE49-F238E27FC236}">
                <a16:creationId xmlns:a16="http://schemas.microsoft.com/office/drawing/2014/main" id="{21FAAFCE-1754-DAAB-4A1C-F10D20592E26}"/>
              </a:ext>
            </a:extLst>
          </xdr:cNvPr>
          <xdr:cNvGraphicFramePr>
            <a:graphicFrameLocks/>
          </xdr:cNvGraphicFramePr>
        </xdr:nvGraphicFramePr>
        <xdr:xfrm>
          <a:off x="11474450" y="0"/>
          <a:ext cx="4003675" cy="1958975"/>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31.xml><?xml version="1.0" encoding="utf-8"?>
<c:userShapes xmlns:c="http://schemas.openxmlformats.org/drawingml/2006/chart">
  <cdr:relSizeAnchor xmlns:cdr="http://schemas.openxmlformats.org/drawingml/2006/chartDrawing">
    <cdr:from>
      <cdr:x>0.64547</cdr:x>
      <cdr:y>0.4106</cdr:y>
    </cdr:from>
    <cdr:to>
      <cdr:x>0.86831</cdr:x>
      <cdr:y>0.66216</cdr:y>
    </cdr:to>
    <cdr:sp macro="" textlink="">
      <cdr:nvSpPr>
        <cdr:cNvPr id="2" name="TextBox 1">
          <a:extLst xmlns:a="http://schemas.openxmlformats.org/drawingml/2006/main">
            <a:ext uri="{FF2B5EF4-FFF2-40B4-BE49-F238E27FC236}">
              <a16:creationId xmlns:a16="http://schemas.microsoft.com/office/drawing/2014/main" id="{781C51F6-6CA7-468F-9B49-EA47D1936D34}"/>
            </a:ext>
          </a:extLst>
        </cdr:cNvPr>
        <cdr:cNvSpPr txBox="1"/>
      </cdr:nvSpPr>
      <cdr:spPr>
        <a:xfrm xmlns:a="http://schemas.openxmlformats.org/drawingml/2006/main">
          <a:off x="2508484" y="943851"/>
          <a:ext cx="866027" cy="5782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a:t>Bhutan (2018)</a:t>
          </a:r>
        </a:p>
      </cdr:txBody>
    </cdr:sp>
  </cdr:relSizeAnchor>
</c:userShapes>
</file>

<file path=xl/drawings/drawing32.xml><?xml version="1.0" encoding="utf-8"?>
<c:userShapes xmlns:c="http://schemas.openxmlformats.org/drawingml/2006/chart">
  <cdr:relSizeAnchor xmlns:cdr="http://schemas.openxmlformats.org/drawingml/2006/chartDrawing">
    <cdr:from>
      <cdr:x>0.13481</cdr:x>
      <cdr:y>0.29108</cdr:y>
    </cdr:from>
    <cdr:to>
      <cdr:x>0.35765</cdr:x>
      <cdr:y>0.74773</cdr:y>
    </cdr:to>
    <cdr:sp macro="" textlink="">
      <cdr:nvSpPr>
        <cdr:cNvPr id="2" name="TextBox 1">
          <a:extLst xmlns:a="http://schemas.openxmlformats.org/drawingml/2006/main">
            <a:ext uri="{FF2B5EF4-FFF2-40B4-BE49-F238E27FC236}">
              <a16:creationId xmlns:a16="http://schemas.microsoft.com/office/drawing/2014/main" id="{781C51F6-6CA7-468F-9B49-EA47D1936D34}"/>
            </a:ext>
          </a:extLst>
        </cdr:cNvPr>
        <cdr:cNvSpPr txBox="1"/>
      </cdr:nvSpPr>
      <cdr:spPr>
        <a:xfrm xmlns:a="http://schemas.openxmlformats.org/drawingml/2006/main">
          <a:off x="523914" y="669101"/>
          <a:ext cx="866027" cy="104970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a:t>Lao People's Democratic Republic (2020)*</a:t>
          </a:r>
        </a:p>
      </cdr:txBody>
    </cdr:sp>
  </cdr:relSizeAnchor>
</c:userShapes>
</file>

<file path=xl/drawings/drawing33.xml><?xml version="1.0" encoding="utf-8"?>
<xdr:wsDr xmlns:xdr="http://schemas.openxmlformats.org/drawingml/2006/spreadsheetDrawing" xmlns:a="http://schemas.openxmlformats.org/drawingml/2006/main">
  <xdr:twoCellAnchor editAs="oneCell">
    <xdr:from>
      <xdr:col>0</xdr:col>
      <xdr:colOff>0</xdr:colOff>
      <xdr:row>40</xdr:row>
      <xdr:rowOff>71120</xdr:rowOff>
    </xdr:from>
    <xdr:to>
      <xdr:col>4</xdr:col>
      <xdr:colOff>1648460</xdr:colOff>
      <xdr:row>60</xdr:row>
      <xdr:rowOff>138430</xdr:rowOff>
    </xdr:to>
    <xdr:pic>
      <xdr:nvPicPr>
        <xdr:cNvPr id="2" name="Picture 1">
          <a:extLst>
            <a:ext uri="{FF2B5EF4-FFF2-40B4-BE49-F238E27FC236}">
              <a16:creationId xmlns:a16="http://schemas.microsoft.com/office/drawing/2014/main" id="{7363E755-B02D-42A8-9FFA-F8C39AF48712}"/>
            </a:ext>
          </a:extLst>
        </xdr:cNvPr>
        <xdr:cNvPicPr/>
      </xdr:nvPicPr>
      <xdr:blipFill rotWithShape="1">
        <a:blip xmlns:r="http://schemas.openxmlformats.org/officeDocument/2006/relationships" r:embed="rId1"/>
        <a:srcRect b="57955"/>
        <a:stretch/>
      </xdr:blipFill>
      <xdr:spPr bwMode="auto">
        <a:xfrm>
          <a:off x="0" y="7894320"/>
          <a:ext cx="5668010" cy="3623310"/>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0</xdr:colOff>
      <xdr:row>1</xdr:row>
      <xdr:rowOff>0</xdr:rowOff>
    </xdr:from>
    <xdr:to>
      <xdr:col>8</xdr:col>
      <xdr:colOff>243840</xdr:colOff>
      <xdr:row>15</xdr:row>
      <xdr:rowOff>170181</xdr:rowOff>
    </xdr:to>
    <mc:AlternateContent xmlns:mc="http://schemas.openxmlformats.org/markup-compatibility/2006">
      <mc:Choice xmlns:cx1="http://schemas.microsoft.com/office/drawing/2015/9/8/chartex" Requires="cx1">
        <xdr:graphicFrame macro="">
          <xdr:nvGraphicFramePr>
            <xdr:cNvPr id="3" name="Chart 2">
              <a:extLst>
                <a:ext uri="{FF2B5EF4-FFF2-40B4-BE49-F238E27FC236}">
                  <a16:creationId xmlns:a16="http://schemas.microsoft.com/office/drawing/2014/main" id="{6BDBF325-055F-4CDE-AED0-50E68098646A}"/>
                </a:ext>
              </a:extLst>
            </xdr:cNvPr>
            <xdr:cNvGraphicFramePr>
              <a:graphicFrameLocks/>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0" y="177800"/>
              <a:ext cx="7806690" cy="2659381"/>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1</xdr:row>
      <xdr:rowOff>127000</xdr:rowOff>
    </xdr:from>
    <xdr:to>
      <xdr:col>1</xdr:col>
      <xdr:colOff>2865120</xdr:colOff>
      <xdr:row>20</xdr:row>
      <xdr:rowOff>52070</xdr:rowOff>
    </xdr:to>
    <xdr:graphicFrame macro="">
      <xdr:nvGraphicFramePr>
        <xdr:cNvPr id="2" name="Chart 1">
          <a:extLst>
            <a:ext uri="{FF2B5EF4-FFF2-40B4-BE49-F238E27FC236}">
              <a16:creationId xmlns:a16="http://schemas.microsoft.com/office/drawing/2014/main" id="{D6171ABB-63E4-40D7-AF91-475FC92EDC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1</xdr:row>
      <xdr:rowOff>88900</xdr:rowOff>
    </xdr:from>
    <xdr:to>
      <xdr:col>1</xdr:col>
      <xdr:colOff>4692650</xdr:colOff>
      <xdr:row>28</xdr:row>
      <xdr:rowOff>19050</xdr:rowOff>
    </xdr:to>
    <xdr:graphicFrame macro="">
      <xdr:nvGraphicFramePr>
        <xdr:cNvPr id="2" name="Chart 1">
          <a:extLst>
            <a:ext uri="{FF2B5EF4-FFF2-40B4-BE49-F238E27FC236}">
              <a16:creationId xmlns:a16="http://schemas.microsoft.com/office/drawing/2014/main" id="{6C622E10-7994-42A2-95D6-1F952872AC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13</xdr:row>
      <xdr:rowOff>165100</xdr:rowOff>
    </xdr:to>
    <xdr:graphicFrame macro="">
      <xdr:nvGraphicFramePr>
        <xdr:cNvPr id="2" name="Chart 1">
          <a:extLst>
            <a:ext uri="{FF2B5EF4-FFF2-40B4-BE49-F238E27FC236}">
              <a16:creationId xmlns:a16="http://schemas.microsoft.com/office/drawing/2014/main" id="{2BAA4B7A-331B-4590-A474-F301BACE9F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10160</xdr:colOff>
      <xdr:row>1</xdr:row>
      <xdr:rowOff>0</xdr:rowOff>
    </xdr:from>
    <xdr:to>
      <xdr:col>3</xdr:col>
      <xdr:colOff>101600</xdr:colOff>
      <xdr:row>14</xdr:row>
      <xdr:rowOff>143510</xdr:rowOff>
    </xdr:to>
    <xdr:graphicFrame macro="">
      <xdr:nvGraphicFramePr>
        <xdr:cNvPr id="3" name="Chart 2">
          <a:extLst>
            <a:ext uri="{FF2B5EF4-FFF2-40B4-BE49-F238E27FC236}">
              <a16:creationId xmlns:a16="http://schemas.microsoft.com/office/drawing/2014/main" id="{7DAC1B6A-F9D0-4559-AB0A-36FF8F5018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xdr:colOff>
      <xdr:row>2</xdr:row>
      <xdr:rowOff>5772</xdr:rowOff>
    </xdr:from>
    <xdr:to>
      <xdr:col>1</xdr:col>
      <xdr:colOff>3092451</xdr:colOff>
      <xdr:row>21</xdr:row>
      <xdr:rowOff>31749</xdr:rowOff>
    </xdr:to>
    <xdr:graphicFrame macro="">
      <xdr:nvGraphicFramePr>
        <xdr:cNvPr id="2" name="Chart 1">
          <a:extLst>
            <a:ext uri="{FF2B5EF4-FFF2-40B4-BE49-F238E27FC236}">
              <a16:creationId xmlns:a16="http://schemas.microsoft.com/office/drawing/2014/main" id="{0DA022C7-A3E8-4A15-8696-857AD38C61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17780</xdr:colOff>
      <xdr:row>1</xdr:row>
      <xdr:rowOff>82550</xdr:rowOff>
    </xdr:from>
    <xdr:to>
      <xdr:col>4</xdr:col>
      <xdr:colOff>2392046</xdr:colOff>
      <xdr:row>23</xdr:row>
      <xdr:rowOff>59691</xdr:rowOff>
    </xdr:to>
    <xdr:graphicFrame macro="">
      <xdr:nvGraphicFramePr>
        <xdr:cNvPr id="2" name="Chart 1">
          <a:extLst>
            <a:ext uri="{FF2B5EF4-FFF2-40B4-BE49-F238E27FC236}">
              <a16:creationId xmlns:a16="http://schemas.microsoft.com/office/drawing/2014/main" id="{7D8CD9D9-2FB6-4E72-B57E-B5BF919A58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xdr:from>
      <xdr:col>0</xdr:col>
      <xdr:colOff>0</xdr:colOff>
      <xdr:row>1</xdr:row>
      <xdr:rowOff>0</xdr:rowOff>
    </xdr:from>
    <xdr:to>
      <xdr:col>6</xdr:col>
      <xdr:colOff>1181100</xdr:colOff>
      <xdr:row>25</xdr:row>
      <xdr:rowOff>15240</xdr:rowOff>
    </xdr:to>
    <xdr:graphicFrame macro="">
      <xdr:nvGraphicFramePr>
        <xdr:cNvPr id="2" name="Chart 1">
          <a:extLst>
            <a:ext uri="{FF2B5EF4-FFF2-40B4-BE49-F238E27FC236}">
              <a16:creationId xmlns:a16="http://schemas.microsoft.com/office/drawing/2014/main" id="{D9FB1404-AEBD-4E65-BE71-BBB2436F61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69850</xdr:rowOff>
    </xdr:from>
    <xdr:to>
      <xdr:col>6</xdr:col>
      <xdr:colOff>533400</xdr:colOff>
      <xdr:row>23</xdr:row>
      <xdr:rowOff>88900</xdr:rowOff>
    </xdr:to>
    <xdr:graphicFrame macro="">
      <xdr:nvGraphicFramePr>
        <xdr:cNvPr id="2" name="Chart 1">
          <a:extLst>
            <a:ext uri="{FF2B5EF4-FFF2-40B4-BE49-F238E27FC236}">
              <a16:creationId xmlns:a16="http://schemas.microsoft.com/office/drawing/2014/main" id="{0E1CC38A-515C-4875-8A57-A2F1C54081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0</xdr:col>
      <xdr:colOff>41274</xdr:colOff>
      <xdr:row>2</xdr:row>
      <xdr:rowOff>0</xdr:rowOff>
    </xdr:from>
    <xdr:to>
      <xdr:col>5</xdr:col>
      <xdr:colOff>4210050</xdr:colOff>
      <xdr:row>36</xdr:row>
      <xdr:rowOff>15240</xdr:rowOff>
    </xdr:to>
    <xdr:graphicFrame macro="">
      <xdr:nvGraphicFramePr>
        <xdr:cNvPr id="2" name="Chart 1">
          <a:extLst>
            <a:ext uri="{FF2B5EF4-FFF2-40B4-BE49-F238E27FC236}">
              <a16:creationId xmlns:a16="http://schemas.microsoft.com/office/drawing/2014/main" id="{692184C0-A3DF-4852-A7CC-3571706720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6350</xdr:colOff>
      <xdr:row>1</xdr:row>
      <xdr:rowOff>0</xdr:rowOff>
    </xdr:from>
    <xdr:to>
      <xdr:col>6</xdr:col>
      <xdr:colOff>692150</xdr:colOff>
      <xdr:row>12</xdr:row>
      <xdr:rowOff>171450</xdr:rowOff>
    </xdr:to>
    <xdr:graphicFrame macro="">
      <xdr:nvGraphicFramePr>
        <xdr:cNvPr id="2" name="Chart 1">
          <a:extLst>
            <a:ext uri="{FF2B5EF4-FFF2-40B4-BE49-F238E27FC236}">
              <a16:creationId xmlns:a16="http://schemas.microsoft.com/office/drawing/2014/main" id="{C9A6CE46-92D7-4FA5-93EF-31189085B1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6350</xdr:rowOff>
    </xdr:from>
    <xdr:to>
      <xdr:col>1</xdr:col>
      <xdr:colOff>3086100</xdr:colOff>
      <xdr:row>16</xdr:row>
      <xdr:rowOff>12700</xdr:rowOff>
    </xdr:to>
    <xdr:graphicFrame macro="">
      <xdr:nvGraphicFramePr>
        <xdr:cNvPr id="2" name="Chart 1">
          <a:extLst>
            <a:ext uri="{FF2B5EF4-FFF2-40B4-BE49-F238E27FC236}">
              <a16:creationId xmlns:a16="http://schemas.microsoft.com/office/drawing/2014/main" id="{EC715956-C9C1-4020-9E57-0799BA8397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19050</xdr:rowOff>
    </xdr:from>
    <xdr:to>
      <xdr:col>7</xdr:col>
      <xdr:colOff>0</xdr:colOff>
      <xdr:row>19</xdr:row>
      <xdr:rowOff>6350</xdr:rowOff>
    </xdr:to>
    <xdr:graphicFrame macro="">
      <xdr:nvGraphicFramePr>
        <xdr:cNvPr id="2" name="Chart 1">
          <a:extLst>
            <a:ext uri="{FF2B5EF4-FFF2-40B4-BE49-F238E27FC236}">
              <a16:creationId xmlns:a16="http://schemas.microsoft.com/office/drawing/2014/main" id="{66DDC9E1-0257-4EDE-8C49-4C818450A5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25400</xdr:colOff>
      <xdr:row>1</xdr:row>
      <xdr:rowOff>0</xdr:rowOff>
    </xdr:from>
    <xdr:to>
      <xdr:col>3</xdr:col>
      <xdr:colOff>4483100</xdr:colOff>
      <xdr:row>14</xdr:row>
      <xdr:rowOff>38100</xdr:rowOff>
    </xdr:to>
    <xdr:grpSp>
      <xdr:nvGrpSpPr>
        <xdr:cNvPr id="2" name="Group 1">
          <a:extLst>
            <a:ext uri="{FF2B5EF4-FFF2-40B4-BE49-F238E27FC236}">
              <a16:creationId xmlns:a16="http://schemas.microsoft.com/office/drawing/2014/main" id="{B92594F2-D383-4FF5-99BB-941A53565B95}"/>
            </a:ext>
          </a:extLst>
        </xdr:cNvPr>
        <xdr:cNvGrpSpPr/>
      </xdr:nvGrpSpPr>
      <xdr:grpSpPr>
        <a:xfrm>
          <a:off x="25400" y="184150"/>
          <a:ext cx="8655050" cy="1689100"/>
          <a:chOff x="996950" y="-502024"/>
          <a:chExt cx="7462790" cy="2201184"/>
        </a:xfrm>
      </xdr:grpSpPr>
      <xdr:graphicFrame macro="">
        <xdr:nvGraphicFramePr>
          <xdr:cNvPr id="3" name="Chart 2">
            <a:extLst>
              <a:ext uri="{FF2B5EF4-FFF2-40B4-BE49-F238E27FC236}">
                <a16:creationId xmlns:a16="http://schemas.microsoft.com/office/drawing/2014/main" id="{5D626B10-B7C2-2BB7-1B53-2DF917486CB9}"/>
              </a:ext>
            </a:extLst>
          </xdr:cNvPr>
          <xdr:cNvGraphicFramePr/>
        </xdr:nvGraphicFramePr>
        <xdr:xfrm>
          <a:off x="4769211" y="-502024"/>
          <a:ext cx="3690529" cy="2201184"/>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Chart 3">
            <a:extLst>
              <a:ext uri="{FF2B5EF4-FFF2-40B4-BE49-F238E27FC236}">
                <a16:creationId xmlns:a16="http://schemas.microsoft.com/office/drawing/2014/main" id="{B81F56D1-80B2-4AE5-78B6-447AB43329EC}"/>
              </a:ext>
            </a:extLst>
          </xdr:cNvPr>
          <xdr:cNvGraphicFramePr>
            <a:graphicFrameLocks/>
          </xdr:cNvGraphicFramePr>
        </xdr:nvGraphicFramePr>
        <xdr:xfrm>
          <a:off x="2946400" y="-399044"/>
          <a:ext cx="2057400" cy="2040277"/>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Chart 4">
            <a:extLst>
              <a:ext uri="{FF2B5EF4-FFF2-40B4-BE49-F238E27FC236}">
                <a16:creationId xmlns:a16="http://schemas.microsoft.com/office/drawing/2014/main" id="{ECDE14DF-4168-D604-2FA1-E72018410443}"/>
              </a:ext>
            </a:extLst>
          </xdr:cNvPr>
          <xdr:cNvGraphicFramePr>
            <a:graphicFrameLocks/>
          </xdr:cNvGraphicFramePr>
        </xdr:nvGraphicFramePr>
        <xdr:xfrm>
          <a:off x="996950" y="-291583"/>
          <a:ext cx="1968500" cy="1894198"/>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wsDr>
</file>

<file path=xl/drawings/drawing9.xml><?xml version="1.0" encoding="utf-8"?>
<c:userShapes xmlns:c="http://schemas.openxmlformats.org/drawingml/2006/chart">
  <cdr:relSizeAnchor xmlns:cdr="http://schemas.openxmlformats.org/drawingml/2006/chartDrawing">
    <cdr:from>
      <cdr:x>0.23001</cdr:x>
      <cdr:y>0.40099</cdr:y>
    </cdr:from>
    <cdr:to>
      <cdr:x>0.42881</cdr:x>
      <cdr:y>0.67791</cdr:y>
    </cdr:to>
    <cdr:sp macro="" textlink="">
      <cdr:nvSpPr>
        <cdr:cNvPr id="2" name="TextBox 3">
          <a:extLst xmlns:a="http://schemas.openxmlformats.org/drawingml/2006/main">
            <a:ext uri="{FF2B5EF4-FFF2-40B4-BE49-F238E27FC236}">
              <a16:creationId xmlns:a16="http://schemas.microsoft.com/office/drawing/2014/main" id="{BE57E00C-E402-4C1A-7338-B4F261DA2A57}"/>
            </a:ext>
          </a:extLst>
        </cdr:cNvPr>
        <cdr:cNvSpPr txBox="1"/>
      </cdr:nvSpPr>
      <cdr:spPr>
        <a:xfrm xmlns:a="http://schemas.openxmlformats.org/drawingml/2006/main">
          <a:off x="984481" y="677304"/>
          <a:ext cx="850899" cy="46774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000"/>
            <a:t>West</a:t>
          </a:r>
          <a:r>
            <a:rPr lang="en-US" sz="1000" baseline="0"/>
            <a:t> Gonja, </a:t>
          </a:r>
          <a:r>
            <a:rPr lang="en-US" sz="1000"/>
            <a:t>Ghana (2022)*</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achatterley\WHOUNICEF%20Dropbox\WHOUNICEF%20Team%20Folder\Schools\2024%20Report\2024%20analysis\Detailed%20analysis\MH\m_mat_2024.xlsx" TargetMode="External"/><Relationship Id="rId1" Type="http://schemas.openxmlformats.org/officeDocument/2006/relationships/externalLinkPath" Target="m_mat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_mat_avail"/>
      <sheetName val="m_mat_avail_CHART"/>
      <sheetName val="m_mat_enough"/>
      <sheetName val="m_mat_enough_loosedef"/>
      <sheetName val="m_mat_enough_CHART"/>
      <sheetName val="m_change"/>
      <sheetName val="m_mat_type"/>
      <sheetName val="m_mat_type_CHART"/>
      <sheetName val="m_mat_reason_CHART"/>
      <sheetName val="m_mat_change"/>
      <sheetName val="m_mat_change_CHART"/>
      <sheetName val="m_mat_know"/>
      <sheetName val="m_mat_washd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Custom 6">
      <a:dk1>
        <a:sysClr val="windowText" lastClr="000000"/>
      </a:dk1>
      <a:lt1>
        <a:sysClr val="window" lastClr="FFFFFF"/>
      </a:lt1>
      <a:dk2>
        <a:srgbClr val="1F497D"/>
      </a:dk2>
      <a:lt2>
        <a:srgbClr val="EEECE1"/>
      </a:lt2>
      <a:accent1>
        <a:srgbClr val="29B6F6"/>
      </a:accent1>
      <a:accent2>
        <a:srgbClr val="66BB6A"/>
      </a:accent2>
      <a:accent3>
        <a:srgbClr val="AB47BC"/>
      </a:accent3>
      <a:accent4>
        <a:srgbClr val="FFF176"/>
      </a:accent4>
      <a:accent5>
        <a:srgbClr val="FFCA28"/>
      </a:accent5>
      <a:accent6>
        <a:srgbClr val="1EBDC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6.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7.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9.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20.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2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EF9F0-3141-41EA-A575-23CCF8818E80}">
  <dimension ref="A1:A72"/>
  <sheetViews>
    <sheetView tabSelected="1" workbookViewId="0"/>
  </sheetViews>
  <sheetFormatPr defaultRowHeight="14.5"/>
  <cols>
    <col min="1" max="1" width="160.36328125" style="256" customWidth="1"/>
    <col min="2" max="16384" width="8.7265625" style="256"/>
  </cols>
  <sheetData>
    <row r="1" spans="1:1" ht="17">
      <c r="A1" s="255" t="s">
        <v>442</v>
      </c>
    </row>
    <row r="2" spans="1:1" s="127" customFormat="1" ht="12">
      <c r="A2" s="258" t="s">
        <v>443</v>
      </c>
    </row>
    <row r="3" spans="1:1" s="127" customFormat="1" ht="24">
      <c r="A3" s="258" t="s">
        <v>444</v>
      </c>
    </row>
    <row r="4" spans="1:1" s="127" customFormat="1" ht="12">
      <c r="A4" s="258" t="s">
        <v>445</v>
      </c>
    </row>
    <row r="5" spans="1:1" s="127" customFormat="1" ht="12">
      <c r="A5" s="258" t="s">
        <v>446</v>
      </c>
    </row>
    <row r="6" spans="1:1" s="127" customFormat="1" ht="24">
      <c r="A6" s="258" t="s">
        <v>447</v>
      </c>
    </row>
    <row r="7" spans="1:1" s="127" customFormat="1" ht="24">
      <c r="A7" s="258" t="s">
        <v>448</v>
      </c>
    </row>
    <row r="8" spans="1:1" s="127" customFormat="1" ht="24">
      <c r="A8" s="258" t="s">
        <v>449</v>
      </c>
    </row>
    <row r="9" spans="1:1" s="127" customFormat="1" ht="24">
      <c r="A9" s="258" t="s">
        <v>450</v>
      </c>
    </row>
    <row r="10" spans="1:1" s="127" customFormat="1" ht="12">
      <c r="A10" s="258" t="s">
        <v>451</v>
      </c>
    </row>
    <row r="11" spans="1:1" s="127" customFormat="1" ht="12">
      <c r="A11" s="258" t="s">
        <v>452</v>
      </c>
    </row>
    <row r="12" spans="1:1" s="127" customFormat="1" ht="12">
      <c r="A12" s="258" t="s">
        <v>453</v>
      </c>
    </row>
    <row r="13" spans="1:1" s="127" customFormat="1" ht="12">
      <c r="A13" s="258" t="s">
        <v>454</v>
      </c>
    </row>
    <row r="14" spans="1:1" s="127" customFormat="1" ht="12">
      <c r="A14" s="258" t="s">
        <v>455</v>
      </c>
    </row>
    <row r="15" spans="1:1" s="127" customFormat="1" ht="12">
      <c r="A15" s="258" t="s">
        <v>456</v>
      </c>
    </row>
    <row r="16" spans="1:1" s="127" customFormat="1" ht="24">
      <c r="A16" s="258" t="s">
        <v>457</v>
      </c>
    </row>
    <row r="17" spans="1:1" s="127" customFormat="1" ht="12">
      <c r="A17" s="258" t="s">
        <v>458</v>
      </c>
    </row>
    <row r="18" spans="1:1" s="127" customFormat="1" ht="12">
      <c r="A18" s="258" t="s">
        <v>459</v>
      </c>
    </row>
    <row r="19" spans="1:1" s="127" customFormat="1" ht="12">
      <c r="A19" s="258" t="s">
        <v>506</v>
      </c>
    </row>
    <row r="20" spans="1:1" s="127" customFormat="1" ht="12">
      <c r="A20" s="258" t="s">
        <v>460</v>
      </c>
    </row>
    <row r="21" spans="1:1" s="127" customFormat="1" ht="12">
      <c r="A21" s="258" t="s">
        <v>461</v>
      </c>
    </row>
    <row r="22" spans="1:1" s="127" customFormat="1" ht="12">
      <c r="A22" s="258" t="s">
        <v>462</v>
      </c>
    </row>
    <row r="23" spans="1:1" s="127" customFormat="1" ht="12">
      <c r="A23" s="258" t="s">
        <v>463</v>
      </c>
    </row>
    <row r="24" spans="1:1" s="127" customFormat="1" ht="12">
      <c r="A24" s="258" t="s">
        <v>464</v>
      </c>
    </row>
    <row r="25" spans="1:1" s="127" customFormat="1" ht="12">
      <c r="A25" s="258" t="s">
        <v>465</v>
      </c>
    </row>
    <row r="26" spans="1:1" s="127" customFormat="1" ht="12">
      <c r="A26" s="258" t="s">
        <v>466</v>
      </c>
    </row>
    <row r="27" spans="1:1" s="127" customFormat="1" ht="12">
      <c r="A27" s="258" t="s">
        <v>467</v>
      </c>
    </row>
    <row r="28" spans="1:1" s="127" customFormat="1" ht="24">
      <c r="A28" s="258" t="s">
        <v>468</v>
      </c>
    </row>
    <row r="29" spans="1:1" s="127" customFormat="1" ht="12">
      <c r="A29" s="258" t="s">
        <v>469</v>
      </c>
    </row>
    <row r="30" spans="1:1" s="127" customFormat="1" ht="24">
      <c r="A30" s="258" t="s">
        <v>470</v>
      </c>
    </row>
    <row r="31" spans="1:1" s="127" customFormat="1" ht="12">
      <c r="A31" s="258" t="s">
        <v>471</v>
      </c>
    </row>
    <row r="32" spans="1:1" s="127" customFormat="1" ht="12">
      <c r="A32" s="258" t="s">
        <v>472</v>
      </c>
    </row>
    <row r="33" spans="1:1" s="127" customFormat="1" ht="24">
      <c r="A33" s="258" t="s">
        <v>473</v>
      </c>
    </row>
    <row r="34" spans="1:1" s="127" customFormat="1" ht="24">
      <c r="A34" s="258" t="s">
        <v>474</v>
      </c>
    </row>
    <row r="35" spans="1:1" s="127" customFormat="1" ht="12">
      <c r="A35" s="258" t="s">
        <v>475</v>
      </c>
    </row>
    <row r="36" spans="1:1" s="127" customFormat="1" ht="12">
      <c r="A36" s="258" t="s">
        <v>476</v>
      </c>
    </row>
    <row r="37" spans="1:1" s="127" customFormat="1" ht="12">
      <c r="A37" s="258" t="s">
        <v>477</v>
      </c>
    </row>
    <row r="38" spans="1:1" s="127" customFormat="1" ht="12">
      <c r="A38" s="258" t="s">
        <v>478</v>
      </c>
    </row>
    <row r="39" spans="1:1" s="127" customFormat="1" ht="12">
      <c r="A39" s="258" t="s">
        <v>479</v>
      </c>
    </row>
    <row r="40" spans="1:1" s="127" customFormat="1" ht="12">
      <c r="A40" s="258" t="s">
        <v>480</v>
      </c>
    </row>
    <row r="41" spans="1:1" s="127" customFormat="1" ht="12">
      <c r="A41" s="258" t="s">
        <v>481</v>
      </c>
    </row>
    <row r="42" spans="1:1" s="127" customFormat="1" ht="12">
      <c r="A42" s="258" t="s">
        <v>482</v>
      </c>
    </row>
    <row r="43" spans="1:1" s="127" customFormat="1" ht="12">
      <c r="A43" s="258" t="s">
        <v>483</v>
      </c>
    </row>
    <row r="44" spans="1:1" s="127" customFormat="1" ht="12">
      <c r="A44" s="258" t="s">
        <v>484</v>
      </c>
    </row>
    <row r="45" spans="1:1" s="127" customFormat="1" ht="12">
      <c r="A45" s="258" t="s">
        <v>499</v>
      </c>
    </row>
    <row r="46" spans="1:1" s="127" customFormat="1" ht="12">
      <c r="A46" s="258" t="s">
        <v>500</v>
      </c>
    </row>
    <row r="47" spans="1:1" s="127" customFormat="1" ht="24">
      <c r="A47" s="258" t="s">
        <v>501</v>
      </c>
    </row>
    <row r="48" spans="1:1" s="127" customFormat="1" ht="12">
      <c r="A48" s="258" t="s">
        <v>485</v>
      </c>
    </row>
    <row r="49" spans="1:1" s="127" customFormat="1" ht="12">
      <c r="A49" s="258" t="s">
        <v>486</v>
      </c>
    </row>
    <row r="50" spans="1:1" s="127" customFormat="1" ht="12">
      <c r="A50" s="258" t="s">
        <v>487</v>
      </c>
    </row>
    <row r="51" spans="1:1" s="127" customFormat="1" ht="12">
      <c r="A51" s="258" t="s">
        <v>488</v>
      </c>
    </row>
    <row r="52" spans="1:1" s="127" customFormat="1" ht="12">
      <c r="A52" s="258" t="s">
        <v>489</v>
      </c>
    </row>
    <row r="53" spans="1:1" s="127" customFormat="1" ht="12">
      <c r="A53" s="258" t="s">
        <v>490</v>
      </c>
    </row>
    <row r="54" spans="1:1" s="127" customFormat="1" ht="12">
      <c r="A54" s="258" t="s">
        <v>505</v>
      </c>
    </row>
    <row r="55" spans="1:1" s="127" customFormat="1" ht="24">
      <c r="A55" s="258" t="s">
        <v>491</v>
      </c>
    </row>
    <row r="56" spans="1:1" s="127" customFormat="1" ht="24">
      <c r="A56" s="258" t="s">
        <v>492</v>
      </c>
    </row>
    <row r="57" spans="1:1" s="127" customFormat="1" ht="24">
      <c r="A57" s="258" t="s">
        <v>493</v>
      </c>
    </row>
    <row r="58" spans="1:1" s="127" customFormat="1" ht="12">
      <c r="A58" s="258" t="s">
        <v>494</v>
      </c>
    </row>
    <row r="59" spans="1:1" s="127" customFormat="1" ht="12">
      <c r="A59" s="258" t="s">
        <v>502</v>
      </c>
    </row>
    <row r="60" spans="1:1" s="127" customFormat="1" ht="24">
      <c r="A60" s="258" t="s">
        <v>495</v>
      </c>
    </row>
    <row r="61" spans="1:1" s="127" customFormat="1" ht="12">
      <c r="A61" s="258" t="s">
        <v>503</v>
      </c>
    </row>
    <row r="62" spans="1:1" s="127" customFormat="1" ht="12">
      <c r="A62" s="258" t="s">
        <v>496</v>
      </c>
    </row>
    <row r="63" spans="1:1" s="127" customFormat="1" ht="12">
      <c r="A63" s="258" t="s">
        <v>504</v>
      </c>
    </row>
    <row r="64" spans="1:1" s="127" customFormat="1" ht="12">
      <c r="A64" s="258" t="s">
        <v>497</v>
      </c>
    </row>
    <row r="65" spans="1:1" s="127" customFormat="1" ht="12">
      <c r="A65" s="258" t="s">
        <v>498</v>
      </c>
    </row>
    <row r="66" spans="1:1">
      <c r="A66" s="257"/>
    </row>
    <row r="67" spans="1:1">
      <c r="A67" s="257"/>
    </row>
    <row r="68" spans="1:1">
      <c r="A68" s="257"/>
    </row>
    <row r="69" spans="1:1">
      <c r="A69" s="257"/>
    </row>
    <row r="70" spans="1:1">
      <c r="A70" s="257"/>
    </row>
    <row r="71" spans="1:1">
      <c r="A71" s="257"/>
    </row>
    <row r="72" spans="1:1">
      <c r="A72" s="257"/>
    </row>
  </sheetData>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A5550-BA6A-47FA-B648-3BB9763DB9A8}">
  <dimension ref="A1:D49"/>
  <sheetViews>
    <sheetView showGridLines="0" workbookViewId="0"/>
  </sheetViews>
  <sheetFormatPr defaultRowHeight="10"/>
  <cols>
    <col min="1" max="1" width="28" style="12" customWidth="1"/>
    <col min="2" max="2" width="66.6328125" style="12" customWidth="1"/>
    <col min="3" max="3" width="7.54296875" style="12" customWidth="1"/>
    <col min="4" max="4" width="8.54296875" style="12" bestFit="1" customWidth="1"/>
    <col min="5" max="16384" width="8.7265625" style="12"/>
  </cols>
  <sheetData>
    <row r="1" spans="1:1" ht="14.5">
      <c r="A1" s="52" t="s">
        <v>272</v>
      </c>
    </row>
    <row r="29" spans="1:4" s="96" customFormat="1" ht="12">
      <c r="A29" s="67" t="s">
        <v>0</v>
      </c>
      <c r="B29" s="93" t="s">
        <v>324</v>
      </c>
      <c r="C29" s="94" t="s">
        <v>339</v>
      </c>
      <c r="D29" s="94"/>
    </row>
    <row r="30" spans="1:4" s="96" customFormat="1" ht="12">
      <c r="A30" s="96" t="s">
        <v>66</v>
      </c>
      <c r="B30" s="97" t="s">
        <v>345</v>
      </c>
      <c r="C30" s="99">
        <v>90</v>
      </c>
      <c r="D30" s="138" t="s">
        <v>274</v>
      </c>
    </row>
    <row r="31" spans="1:4" s="96" customFormat="1" ht="12">
      <c r="A31" s="96" t="s">
        <v>67</v>
      </c>
      <c r="B31" s="97" t="s">
        <v>346</v>
      </c>
      <c r="C31" s="99">
        <v>77</v>
      </c>
      <c r="D31" s="137" t="s">
        <v>289</v>
      </c>
    </row>
    <row r="32" spans="1:4" s="96" customFormat="1" ht="12">
      <c r="A32" s="96" t="s">
        <v>68</v>
      </c>
      <c r="B32" s="97" t="s">
        <v>347</v>
      </c>
      <c r="C32" s="99">
        <v>71.599999999999994</v>
      </c>
      <c r="D32" s="137" t="s">
        <v>289</v>
      </c>
    </row>
    <row r="33" spans="1:4" s="96" customFormat="1" ht="12">
      <c r="A33" s="96" t="s">
        <v>18</v>
      </c>
      <c r="B33" s="97" t="s">
        <v>348</v>
      </c>
      <c r="C33" s="99">
        <v>63.3</v>
      </c>
      <c r="D33" s="137" t="s">
        <v>289</v>
      </c>
    </row>
    <row r="34" spans="1:4" s="96" customFormat="1" ht="12">
      <c r="A34" s="96" t="s">
        <v>25</v>
      </c>
      <c r="B34" s="97" t="s">
        <v>349</v>
      </c>
      <c r="C34" s="99">
        <v>62.328769999999999</v>
      </c>
      <c r="D34" s="137" t="s">
        <v>289</v>
      </c>
    </row>
    <row r="35" spans="1:4" s="96" customFormat="1" ht="12">
      <c r="A35" s="96" t="s">
        <v>21</v>
      </c>
      <c r="B35" s="97" t="s">
        <v>350</v>
      </c>
      <c r="C35" s="99">
        <v>52</v>
      </c>
      <c r="D35" s="137" t="s">
        <v>289</v>
      </c>
    </row>
    <row r="36" spans="1:4" s="96" customFormat="1" ht="12">
      <c r="A36" s="96" t="s">
        <v>69</v>
      </c>
      <c r="B36" s="97" t="s">
        <v>351</v>
      </c>
      <c r="C36" s="99">
        <v>50</v>
      </c>
      <c r="D36" s="138" t="s">
        <v>274</v>
      </c>
    </row>
    <row r="37" spans="1:4" s="96" customFormat="1" ht="12">
      <c r="A37" s="96" t="s">
        <v>70</v>
      </c>
      <c r="B37" s="97" t="s">
        <v>352</v>
      </c>
      <c r="C37" s="99">
        <v>42</v>
      </c>
      <c r="D37" s="137" t="s">
        <v>289</v>
      </c>
    </row>
    <row r="38" spans="1:4" s="96" customFormat="1" ht="12">
      <c r="A38" s="96" t="s">
        <v>71</v>
      </c>
      <c r="B38" s="97" t="s">
        <v>353</v>
      </c>
      <c r="C38" s="99">
        <v>41.67</v>
      </c>
      <c r="D38" s="137" t="s">
        <v>289</v>
      </c>
    </row>
    <row r="39" spans="1:4" s="96" customFormat="1" ht="13.5">
      <c r="A39" s="96" t="s">
        <v>72</v>
      </c>
      <c r="B39" s="165" t="s">
        <v>354</v>
      </c>
      <c r="C39" s="99">
        <f>22.99+18.39</f>
        <v>41.379999999999995</v>
      </c>
      <c r="D39" s="138" t="s">
        <v>274</v>
      </c>
    </row>
    <row r="40" spans="1:4" s="96" customFormat="1" ht="12">
      <c r="A40" s="96" t="s">
        <v>19</v>
      </c>
      <c r="B40" s="97" t="s">
        <v>355</v>
      </c>
      <c r="C40" s="99">
        <v>40.9</v>
      </c>
      <c r="D40" s="137" t="s">
        <v>289</v>
      </c>
    </row>
    <row r="41" spans="1:4" s="96" customFormat="1" ht="12">
      <c r="A41" s="96" t="s">
        <v>15</v>
      </c>
      <c r="B41" s="97" t="s">
        <v>356</v>
      </c>
      <c r="C41" s="99">
        <v>31.8</v>
      </c>
      <c r="D41" s="137" t="s">
        <v>289</v>
      </c>
    </row>
    <row r="42" spans="1:4" s="96" customFormat="1" ht="12">
      <c r="A42" s="96" t="s">
        <v>73</v>
      </c>
      <c r="B42" s="97" t="s">
        <v>357</v>
      </c>
      <c r="C42" s="116">
        <v>31.3</v>
      </c>
      <c r="D42" s="138" t="s">
        <v>274</v>
      </c>
    </row>
    <row r="43" spans="1:4" s="96" customFormat="1" ht="12">
      <c r="A43" s="96" t="s">
        <v>74</v>
      </c>
      <c r="B43" s="97" t="s">
        <v>358</v>
      </c>
      <c r="C43" s="99">
        <v>26.958829999999999</v>
      </c>
      <c r="D43" s="137" t="s">
        <v>289</v>
      </c>
    </row>
    <row r="44" spans="1:4" s="96" customFormat="1" ht="12">
      <c r="A44" s="96" t="s">
        <v>75</v>
      </c>
      <c r="B44" s="165" t="s">
        <v>359</v>
      </c>
      <c r="C44" s="99">
        <v>10</v>
      </c>
      <c r="D44" s="137" t="s">
        <v>289</v>
      </c>
    </row>
    <row r="45" spans="1:4" s="96" customFormat="1" ht="12"/>
    <row r="46" spans="1:4" s="96" customFormat="1" ht="12">
      <c r="A46" s="96" t="s">
        <v>310</v>
      </c>
    </row>
    <row r="47" spans="1:4" s="96" customFormat="1" ht="13.5">
      <c r="A47" s="121" t="s">
        <v>307</v>
      </c>
      <c r="B47" s="70"/>
    </row>
    <row r="48" spans="1:4" s="96" customFormat="1" ht="12"/>
    <row r="49" s="96" customFormat="1" ht="12"/>
  </sheetData>
  <pageMargins left="0.7" right="0.7" top="0.75" bottom="0.75" header="0.3" footer="0.3"/>
  <pageSetup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CE2A2-D74E-4B94-8EB0-C43310BC0766}">
  <dimension ref="A1:D93"/>
  <sheetViews>
    <sheetView showGridLines="0" workbookViewId="0"/>
  </sheetViews>
  <sheetFormatPr defaultRowHeight="10"/>
  <cols>
    <col min="1" max="1" width="14.54296875" style="12" customWidth="1"/>
    <col min="2" max="2" width="87.36328125" style="12" customWidth="1"/>
    <col min="3" max="3" width="8.1796875" style="12" customWidth="1"/>
    <col min="4" max="4" width="8.54296875" style="12" bestFit="1" customWidth="1"/>
    <col min="5" max="5" width="44.54296875" style="12" customWidth="1"/>
    <col min="6" max="16384" width="8.7265625" style="12"/>
  </cols>
  <sheetData>
    <row r="1" spans="1:1" ht="14.5">
      <c r="A1" s="52" t="s">
        <v>273</v>
      </c>
    </row>
    <row r="20" spans="1:4" s="105" customFormat="1" ht="12">
      <c r="A20" s="188" t="s">
        <v>0</v>
      </c>
      <c r="B20" s="188" t="s">
        <v>324</v>
      </c>
      <c r="C20" s="94" t="s">
        <v>339</v>
      </c>
      <c r="D20" s="94"/>
    </row>
    <row r="21" spans="1:4" ht="12">
      <c r="A21" s="96" t="s">
        <v>15</v>
      </c>
      <c r="B21" s="96" t="s">
        <v>360</v>
      </c>
      <c r="C21" s="99">
        <v>53.1</v>
      </c>
      <c r="D21" s="137" t="s">
        <v>289</v>
      </c>
    </row>
    <row r="22" spans="1:4" ht="13.5">
      <c r="A22" s="96" t="s">
        <v>72</v>
      </c>
      <c r="B22" s="176" t="s">
        <v>361</v>
      </c>
      <c r="C22" s="116">
        <v>52.9</v>
      </c>
      <c r="D22" s="138" t="s">
        <v>274</v>
      </c>
    </row>
    <row r="23" spans="1:4" ht="12">
      <c r="A23" s="96" t="s">
        <v>76</v>
      </c>
      <c r="B23" s="96" t="s">
        <v>362</v>
      </c>
      <c r="C23" s="99">
        <v>42.2</v>
      </c>
      <c r="D23" s="137" t="s">
        <v>289</v>
      </c>
    </row>
    <row r="24" spans="1:4" ht="12">
      <c r="A24" s="104" t="s">
        <v>77</v>
      </c>
      <c r="B24" s="96" t="s">
        <v>363</v>
      </c>
      <c r="C24" s="99">
        <v>36.666666666666664</v>
      </c>
      <c r="D24" s="138" t="s">
        <v>274</v>
      </c>
    </row>
    <row r="25" spans="1:4" ht="12">
      <c r="A25" s="96" t="s">
        <v>75</v>
      </c>
      <c r="B25" s="96" t="s">
        <v>362</v>
      </c>
      <c r="C25" s="116">
        <v>30.1</v>
      </c>
      <c r="D25" s="137" t="s">
        <v>289</v>
      </c>
    </row>
    <row r="26" spans="1:4" ht="13.5">
      <c r="A26" s="96" t="s">
        <v>78</v>
      </c>
      <c r="B26" s="176" t="s">
        <v>361</v>
      </c>
      <c r="C26" s="116">
        <v>28.63</v>
      </c>
      <c r="D26" s="138" t="s">
        <v>274</v>
      </c>
    </row>
    <row r="27" spans="1:4" ht="12">
      <c r="A27" s="96" t="s">
        <v>79</v>
      </c>
      <c r="B27" s="96" t="s">
        <v>364</v>
      </c>
      <c r="C27" s="116">
        <v>28.4</v>
      </c>
      <c r="D27" s="138" t="s">
        <v>274</v>
      </c>
    </row>
    <row r="28" spans="1:4" ht="12">
      <c r="A28" s="96" t="s">
        <v>370</v>
      </c>
      <c r="B28" s="96" t="s">
        <v>365</v>
      </c>
      <c r="C28" s="116">
        <v>14</v>
      </c>
      <c r="D28" s="138" t="s">
        <v>274</v>
      </c>
    </row>
    <row r="29" spans="1:4" ht="12">
      <c r="A29" s="96"/>
      <c r="B29" s="96"/>
      <c r="C29" s="96"/>
      <c r="D29" s="100"/>
    </row>
    <row r="30" spans="1:4" ht="12">
      <c r="A30" s="96" t="s">
        <v>310</v>
      </c>
      <c r="B30" s="96"/>
      <c r="C30" s="96"/>
      <c r="D30" s="96"/>
    </row>
    <row r="31" spans="1:4" ht="13.5">
      <c r="A31" s="121" t="s">
        <v>307</v>
      </c>
      <c r="B31" s="70"/>
      <c r="C31" s="96"/>
      <c r="D31" s="96"/>
    </row>
    <row r="56" spans="1:3" s="11" customFormat="1" ht="10.5">
      <c r="A56" s="65"/>
      <c r="B56" s="65"/>
      <c r="C56" s="65"/>
    </row>
    <row r="57" spans="1:3">
      <c r="A57" s="57"/>
      <c r="B57" s="57"/>
      <c r="C57" s="57"/>
    </row>
    <row r="58" spans="1:3">
      <c r="A58" s="57"/>
      <c r="B58" s="57"/>
      <c r="C58" s="57"/>
    </row>
    <row r="59" spans="1:3">
      <c r="A59" s="57"/>
      <c r="B59" s="57"/>
      <c r="C59" s="57"/>
    </row>
    <row r="60" spans="1:3">
      <c r="A60" s="57"/>
      <c r="B60" s="57"/>
      <c r="C60" s="57"/>
    </row>
    <row r="61" spans="1:3">
      <c r="A61" s="57"/>
      <c r="B61" s="57"/>
      <c r="C61" s="57"/>
    </row>
    <row r="62" spans="1:3">
      <c r="A62" s="57"/>
      <c r="B62" s="57"/>
      <c r="C62" s="57"/>
    </row>
    <row r="63" spans="1:3">
      <c r="A63" s="57"/>
      <c r="B63" s="57"/>
      <c r="C63" s="57"/>
    </row>
    <row r="64" spans="1:3">
      <c r="A64" s="57"/>
      <c r="B64" s="57"/>
      <c r="C64" s="57"/>
    </row>
    <row r="65" spans="1:3">
      <c r="A65" s="57"/>
      <c r="B65" s="57"/>
      <c r="C65" s="57"/>
    </row>
    <row r="66" spans="1:3">
      <c r="A66" s="57"/>
      <c r="B66" s="57"/>
      <c r="C66" s="57"/>
    </row>
    <row r="67" spans="1:3">
      <c r="A67" s="57"/>
      <c r="B67" s="57"/>
      <c r="C67" s="57"/>
    </row>
    <row r="68" spans="1:3">
      <c r="A68" s="57"/>
      <c r="B68" s="57"/>
      <c r="C68" s="57"/>
    </row>
    <row r="69" spans="1:3">
      <c r="A69" s="57"/>
      <c r="B69" s="57"/>
      <c r="C69" s="57"/>
    </row>
    <row r="70" spans="1:3">
      <c r="A70" s="57"/>
      <c r="B70" s="57"/>
      <c r="C70" s="57"/>
    </row>
    <row r="71" spans="1:3">
      <c r="A71" s="57"/>
      <c r="B71" s="57"/>
      <c r="C71" s="57"/>
    </row>
    <row r="72" spans="1:3">
      <c r="A72" s="57"/>
      <c r="B72" s="57"/>
      <c r="C72" s="57"/>
    </row>
    <row r="73" spans="1:3">
      <c r="A73" s="57"/>
      <c r="B73" s="57"/>
      <c r="C73" s="57"/>
    </row>
    <row r="74" spans="1:3">
      <c r="A74" s="57"/>
      <c r="B74" s="57"/>
      <c r="C74" s="57"/>
    </row>
    <row r="75" spans="1:3">
      <c r="A75" s="57"/>
      <c r="B75" s="57"/>
      <c r="C75" s="57"/>
    </row>
    <row r="76" spans="1:3">
      <c r="A76" s="57"/>
      <c r="B76" s="57"/>
      <c r="C76" s="57"/>
    </row>
    <row r="77" spans="1:3">
      <c r="A77" s="57"/>
      <c r="B77" s="57"/>
      <c r="C77" s="57"/>
    </row>
    <row r="78" spans="1:3">
      <c r="A78" s="57"/>
      <c r="B78" s="57"/>
      <c r="C78" s="57"/>
    </row>
    <row r="79" spans="1:3">
      <c r="A79" s="57"/>
      <c r="B79" s="57"/>
      <c r="C79" s="57"/>
    </row>
    <row r="80" spans="1:3">
      <c r="A80" s="57"/>
      <c r="B80" s="57"/>
      <c r="C80" s="57"/>
    </row>
    <row r="81" spans="1:3">
      <c r="A81" s="57"/>
      <c r="B81" s="57"/>
      <c r="C81" s="57"/>
    </row>
    <row r="82" spans="1:3">
      <c r="A82" s="57"/>
      <c r="B82" s="57"/>
      <c r="C82" s="57"/>
    </row>
    <row r="83" spans="1:3">
      <c r="A83" s="57"/>
      <c r="B83" s="57"/>
      <c r="C83" s="57"/>
    </row>
    <row r="84" spans="1:3">
      <c r="A84" s="57"/>
      <c r="B84" s="57"/>
      <c r="C84" s="57"/>
    </row>
    <row r="85" spans="1:3">
      <c r="A85" s="57"/>
      <c r="B85" s="57"/>
      <c r="C85" s="57"/>
    </row>
    <row r="86" spans="1:3">
      <c r="A86" s="57"/>
      <c r="B86" s="57"/>
      <c r="C86" s="57"/>
    </row>
    <row r="87" spans="1:3">
      <c r="A87" s="57"/>
      <c r="B87" s="57"/>
      <c r="C87" s="57"/>
    </row>
    <row r="88" spans="1:3">
      <c r="A88" s="57"/>
      <c r="B88" s="57"/>
      <c r="C88" s="57"/>
    </row>
    <row r="89" spans="1:3">
      <c r="A89" s="57"/>
      <c r="B89" s="57"/>
      <c r="C89" s="57"/>
    </row>
    <row r="90" spans="1:3">
      <c r="A90" s="57"/>
      <c r="B90" s="57"/>
      <c r="C90" s="57"/>
    </row>
    <row r="91" spans="1:3">
      <c r="A91" s="57"/>
      <c r="B91" s="57"/>
      <c r="C91" s="57"/>
    </row>
    <row r="92" spans="1:3">
      <c r="A92" s="57"/>
      <c r="B92" s="57"/>
      <c r="C92" s="57"/>
    </row>
    <row r="93" spans="1:3">
      <c r="A93" s="57"/>
      <c r="B93" s="57"/>
      <c r="C93" s="57"/>
    </row>
  </sheetData>
  <pageMargins left="0.7" right="0.7" top="0.75" bottom="0.75" header="0.3" footer="0.3"/>
  <pageSetup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5D3C1-6023-4A39-B969-80275D606031}">
  <dimension ref="A1:D93"/>
  <sheetViews>
    <sheetView showGridLines="0" workbookViewId="0"/>
  </sheetViews>
  <sheetFormatPr defaultRowHeight="10"/>
  <cols>
    <col min="1" max="1" width="16.7265625" style="12" customWidth="1"/>
    <col min="2" max="2" width="75" style="12" customWidth="1"/>
    <col min="3" max="3" width="8.36328125" style="15" customWidth="1"/>
    <col min="4" max="4" width="8.54296875" style="14" bestFit="1" customWidth="1"/>
    <col min="5" max="16384" width="8.7265625" style="12"/>
  </cols>
  <sheetData>
    <row r="1" spans="1:4" ht="14.5">
      <c r="A1" s="52" t="s">
        <v>275</v>
      </c>
    </row>
    <row r="14" spans="1:4" s="96" customFormat="1" ht="12">
      <c r="C14" s="103"/>
      <c r="D14" s="100"/>
    </row>
    <row r="15" spans="1:4" s="96" customFormat="1" ht="12">
      <c r="A15" s="95" t="s">
        <v>0</v>
      </c>
      <c r="B15" s="95" t="s">
        <v>324</v>
      </c>
      <c r="C15" s="94" t="s">
        <v>339</v>
      </c>
      <c r="D15" s="175"/>
    </row>
    <row r="16" spans="1:4" s="96" customFormat="1" ht="13.5">
      <c r="A16" s="96" t="s">
        <v>72</v>
      </c>
      <c r="B16" s="176" t="s">
        <v>366</v>
      </c>
      <c r="C16" s="99">
        <v>68.97</v>
      </c>
      <c r="D16" s="138" t="s">
        <v>274</v>
      </c>
    </row>
    <row r="17" spans="1:4" s="96" customFormat="1" ht="12">
      <c r="A17" s="96" t="s">
        <v>14</v>
      </c>
      <c r="B17" s="96" t="s">
        <v>367</v>
      </c>
      <c r="C17" s="99">
        <v>60.1</v>
      </c>
      <c r="D17" s="137" t="s">
        <v>289</v>
      </c>
    </row>
    <row r="18" spans="1:4" s="96" customFormat="1" ht="13.5">
      <c r="A18" s="96" t="s">
        <v>78</v>
      </c>
      <c r="B18" s="176" t="s">
        <v>366</v>
      </c>
      <c r="C18" s="116">
        <v>37.83</v>
      </c>
      <c r="D18" s="138" t="s">
        <v>274</v>
      </c>
    </row>
    <row r="19" spans="1:4" s="96" customFormat="1" ht="12">
      <c r="A19" s="96" t="s">
        <v>74</v>
      </c>
      <c r="B19" s="96" t="s">
        <v>368</v>
      </c>
      <c r="C19" s="99">
        <v>6.7729100000000004</v>
      </c>
      <c r="D19" s="137" t="s">
        <v>289</v>
      </c>
    </row>
    <row r="20" spans="1:4" s="96" customFormat="1" ht="12">
      <c r="C20" s="98"/>
      <c r="D20" s="106"/>
    </row>
    <row r="21" spans="1:4" s="96" customFormat="1" ht="12">
      <c r="A21" s="96" t="s">
        <v>310</v>
      </c>
      <c r="C21" s="98"/>
      <c r="D21" s="106"/>
    </row>
    <row r="22" spans="1:4" s="96" customFormat="1" ht="13.5">
      <c r="A22" s="121" t="s">
        <v>307</v>
      </c>
      <c r="B22" s="70"/>
      <c r="C22" s="98"/>
      <c r="D22" s="106"/>
    </row>
    <row r="23" spans="1:4" s="96" customFormat="1" ht="12">
      <c r="C23" s="98"/>
      <c r="D23" s="106"/>
    </row>
    <row r="24" spans="1:4" s="96" customFormat="1" ht="12">
      <c r="C24" s="98"/>
      <c r="D24" s="106"/>
    </row>
    <row r="25" spans="1:4" s="96" customFormat="1" ht="12">
      <c r="C25" s="98"/>
      <c r="D25" s="106"/>
    </row>
    <row r="26" spans="1:4">
      <c r="C26" s="13"/>
      <c r="D26" s="109"/>
    </row>
    <row r="27" spans="1:4">
      <c r="C27" s="13"/>
      <c r="D27" s="109"/>
    </row>
    <row r="28" spans="1:4">
      <c r="C28" s="13"/>
      <c r="D28" s="109"/>
    </row>
    <row r="29" spans="1:4">
      <c r="C29" s="13"/>
      <c r="D29" s="109"/>
    </row>
    <row r="30" spans="1:4">
      <c r="C30" s="13"/>
      <c r="D30" s="109"/>
    </row>
    <row r="31" spans="1:4">
      <c r="C31" s="13"/>
      <c r="D31" s="109"/>
    </row>
    <row r="56" spans="1:4" s="11" customFormat="1" ht="10.5">
      <c r="A56" s="65"/>
      <c r="B56" s="65"/>
      <c r="C56" s="107"/>
      <c r="D56" s="110"/>
    </row>
    <row r="57" spans="1:4">
      <c r="A57" s="57"/>
      <c r="B57" s="57"/>
      <c r="C57" s="108"/>
    </row>
    <row r="58" spans="1:4">
      <c r="A58" s="57"/>
      <c r="B58" s="57"/>
      <c r="C58" s="108"/>
    </row>
    <row r="59" spans="1:4">
      <c r="A59" s="57"/>
      <c r="B59" s="57"/>
      <c r="C59" s="108"/>
    </row>
    <row r="60" spans="1:4">
      <c r="A60" s="57"/>
      <c r="B60" s="57"/>
      <c r="C60" s="108"/>
    </row>
    <row r="61" spans="1:4">
      <c r="A61" s="57"/>
      <c r="B61" s="57"/>
      <c r="C61" s="108"/>
    </row>
    <row r="62" spans="1:4">
      <c r="A62" s="57"/>
      <c r="B62" s="57"/>
      <c r="C62" s="108"/>
    </row>
    <row r="63" spans="1:4">
      <c r="A63" s="57"/>
      <c r="B63" s="57"/>
      <c r="C63" s="108"/>
    </row>
    <row r="64" spans="1:4">
      <c r="A64" s="57"/>
      <c r="B64" s="57"/>
      <c r="C64" s="108"/>
    </row>
    <row r="65" spans="1:3">
      <c r="A65" s="57"/>
      <c r="B65" s="57"/>
      <c r="C65" s="108"/>
    </row>
    <row r="66" spans="1:3">
      <c r="A66" s="57"/>
      <c r="B66" s="57"/>
      <c r="C66" s="108"/>
    </row>
    <row r="67" spans="1:3">
      <c r="A67" s="57"/>
      <c r="B67" s="57"/>
      <c r="C67" s="108"/>
    </row>
    <row r="68" spans="1:3">
      <c r="A68" s="57"/>
      <c r="B68" s="57"/>
      <c r="C68" s="108"/>
    </row>
    <row r="69" spans="1:3">
      <c r="A69" s="57"/>
      <c r="B69" s="57"/>
      <c r="C69" s="108"/>
    </row>
    <row r="70" spans="1:3">
      <c r="A70" s="57"/>
      <c r="B70" s="57"/>
      <c r="C70" s="108"/>
    </row>
    <row r="71" spans="1:3">
      <c r="A71" s="57"/>
      <c r="B71" s="57"/>
      <c r="C71" s="108"/>
    </row>
    <row r="72" spans="1:3">
      <c r="A72" s="57"/>
      <c r="B72" s="57"/>
      <c r="C72" s="108"/>
    </row>
    <row r="73" spans="1:3">
      <c r="A73" s="57"/>
      <c r="B73" s="57"/>
      <c r="C73" s="108"/>
    </row>
    <row r="74" spans="1:3">
      <c r="A74" s="57"/>
      <c r="B74" s="57"/>
      <c r="C74" s="108"/>
    </row>
    <row r="75" spans="1:3">
      <c r="A75" s="57"/>
      <c r="B75" s="57"/>
      <c r="C75" s="108"/>
    </row>
    <row r="76" spans="1:3">
      <c r="A76" s="57"/>
      <c r="B76" s="57"/>
      <c r="C76" s="108"/>
    </row>
    <row r="77" spans="1:3">
      <c r="A77" s="57"/>
      <c r="B77" s="57"/>
      <c r="C77" s="108"/>
    </row>
    <row r="78" spans="1:3">
      <c r="A78" s="57"/>
      <c r="B78" s="57"/>
      <c r="C78" s="108"/>
    </row>
    <row r="79" spans="1:3">
      <c r="A79" s="57"/>
      <c r="B79" s="57"/>
      <c r="C79" s="108"/>
    </row>
    <row r="80" spans="1:3">
      <c r="A80" s="57"/>
      <c r="B80" s="57"/>
      <c r="C80" s="108"/>
    </row>
    <row r="81" spans="1:3">
      <c r="A81" s="57"/>
      <c r="B81" s="57"/>
      <c r="C81" s="108"/>
    </row>
    <row r="82" spans="1:3">
      <c r="A82" s="57"/>
      <c r="B82" s="57"/>
      <c r="C82" s="108"/>
    </row>
    <row r="83" spans="1:3">
      <c r="A83" s="57"/>
      <c r="B83" s="57"/>
      <c r="C83" s="108"/>
    </row>
    <row r="84" spans="1:3">
      <c r="A84" s="57"/>
      <c r="B84" s="57"/>
      <c r="C84" s="108"/>
    </row>
    <row r="85" spans="1:3">
      <c r="A85" s="57"/>
      <c r="B85" s="57"/>
      <c r="C85" s="108"/>
    </row>
    <row r="86" spans="1:3">
      <c r="A86" s="57"/>
      <c r="B86" s="57"/>
      <c r="C86" s="108"/>
    </row>
    <row r="87" spans="1:3">
      <c r="A87" s="57"/>
      <c r="B87" s="57"/>
      <c r="C87" s="108"/>
    </row>
    <row r="88" spans="1:3">
      <c r="A88" s="57"/>
      <c r="B88" s="57"/>
      <c r="C88" s="108"/>
    </row>
    <row r="89" spans="1:3">
      <c r="A89" s="57"/>
      <c r="B89" s="57"/>
      <c r="C89" s="108"/>
    </row>
    <row r="90" spans="1:3">
      <c r="A90" s="57"/>
      <c r="B90" s="57"/>
      <c r="C90" s="108"/>
    </row>
    <row r="91" spans="1:3">
      <c r="A91" s="57"/>
      <c r="B91" s="57"/>
      <c r="C91" s="108"/>
    </row>
    <row r="92" spans="1:3">
      <c r="A92" s="57"/>
      <c r="B92" s="57"/>
      <c r="C92" s="108"/>
    </row>
    <row r="93" spans="1:3">
      <c r="A93" s="57"/>
      <c r="B93" s="57"/>
      <c r="C93" s="108"/>
    </row>
  </sheetData>
  <pageMargins left="0.7" right="0.7" top="0.75" bottom="0.75" header="0.3" footer="0.3"/>
  <pageSetup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AA2D6-7C59-4841-843E-5DDB21635EFA}">
  <dimension ref="A1:F98"/>
  <sheetViews>
    <sheetView showGridLines="0" workbookViewId="0"/>
  </sheetViews>
  <sheetFormatPr defaultRowHeight="10"/>
  <cols>
    <col min="1" max="1" width="28" style="12" customWidth="1"/>
    <col min="2" max="16384" width="8.7265625" style="12"/>
  </cols>
  <sheetData>
    <row r="1" spans="1:1" ht="14.5">
      <c r="A1" s="52" t="s">
        <v>276</v>
      </c>
    </row>
    <row r="28" spans="1:6" s="104" customFormat="1" ht="36">
      <c r="A28" s="201" t="s">
        <v>381</v>
      </c>
      <c r="B28" s="254" t="s">
        <v>53</v>
      </c>
      <c r="C28" s="201" t="s">
        <v>91</v>
      </c>
      <c r="D28" s="201" t="s">
        <v>92</v>
      </c>
      <c r="E28" s="201" t="s">
        <v>378</v>
      </c>
      <c r="F28" s="201" t="s">
        <v>379</v>
      </c>
    </row>
    <row r="29" spans="1:6" s="96" customFormat="1" ht="14.5" customHeight="1">
      <c r="A29" s="96" t="s">
        <v>103</v>
      </c>
      <c r="B29" s="116">
        <v>86.422430000000006</v>
      </c>
      <c r="C29" s="116">
        <v>94.365369999999999</v>
      </c>
      <c r="D29" s="116">
        <v>86.210089999999994</v>
      </c>
      <c r="E29" s="116">
        <v>94.365369999999999</v>
      </c>
      <c r="F29" s="116">
        <v>86.210089999999994</v>
      </c>
    </row>
    <row r="30" spans="1:6" s="96" customFormat="1" ht="14.5" customHeight="1">
      <c r="A30" s="96" t="s">
        <v>104</v>
      </c>
      <c r="B30" s="116">
        <v>86.217190000000002</v>
      </c>
      <c r="C30" s="116">
        <v>85.932396445594492</v>
      </c>
      <c r="D30" s="116">
        <v>95.123354055509324</v>
      </c>
      <c r="E30" s="116">
        <v>94.365369999999999</v>
      </c>
      <c r="F30" s="116">
        <v>85.999369999999999</v>
      </c>
    </row>
    <row r="31" spans="1:6" s="96" customFormat="1" ht="14.5" customHeight="1">
      <c r="A31" s="96" t="s">
        <v>105</v>
      </c>
      <c r="B31" s="116">
        <v>85.591800000000006</v>
      </c>
      <c r="C31" s="116">
        <v>85.489484817576766</v>
      </c>
      <c r="D31" s="116">
        <v>90.654217044397669</v>
      </c>
      <c r="E31" s="116">
        <v>90.526240000000001</v>
      </c>
      <c r="F31" s="116">
        <v>85.459890000000001</v>
      </c>
    </row>
    <row r="32" spans="1:6" s="96" customFormat="1" ht="14.5" customHeight="1">
      <c r="A32" s="96" t="s">
        <v>106</v>
      </c>
      <c r="B32" s="116">
        <v>37.31</v>
      </c>
      <c r="C32" s="116">
        <v>35.52222694061571</v>
      </c>
      <c r="D32" s="116">
        <v>79.586617063977684</v>
      </c>
      <c r="E32" s="116">
        <v>68.024230000000003</v>
      </c>
      <c r="F32" s="116">
        <v>36.491349999999997</v>
      </c>
    </row>
    <row r="33" spans="1:6" s="96" customFormat="1" ht="14.5" customHeight="1">
      <c r="A33" s="96" t="s">
        <v>107</v>
      </c>
      <c r="B33" s="116">
        <v>22.565799999999999</v>
      </c>
      <c r="C33" s="116">
        <v>21.357190765530682</v>
      </c>
      <c r="D33" s="116">
        <v>49.248617161877725</v>
      </c>
      <c r="E33" s="116">
        <v>45.646299999999997</v>
      </c>
      <c r="F33" s="116">
        <v>21.948889999999999</v>
      </c>
    </row>
    <row r="34" spans="1:6" s="96" customFormat="1" ht="14.5" customHeight="1">
      <c r="A34" s="96" t="s">
        <v>108</v>
      </c>
      <c r="B34" s="116">
        <v>18.138529999999999</v>
      </c>
      <c r="C34" s="116">
        <v>17.074322634927313</v>
      </c>
      <c r="D34" s="116">
        <v>42.38092907141808</v>
      </c>
      <c r="E34" s="116">
        <v>30.720389999999998</v>
      </c>
      <c r="F34" s="116">
        <v>17.80218</v>
      </c>
    </row>
    <row r="35" spans="1:6" s="96" customFormat="1" ht="12"/>
    <row r="36" spans="1:6" s="96" customFormat="1" ht="12">
      <c r="A36" s="102" t="s">
        <v>277</v>
      </c>
    </row>
    <row r="61" spans="1:2" s="11" customFormat="1" ht="10.5">
      <c r="A61" s="65"/>
      <c r="B61" s="65"/>
    </row>
    <row r="62" spans="1:2">
      <c r="A62" s="57"/>
      <c r="B62" s="57"/>
    </row>
    <row r="63" spans="1:2">
      <c r="A63" s="57"/>
      <c r="B63" s="57"/>
    </row>
    <row r="64" spans="1:2">
      <c r="A64" s="57"/>
      <c r="B64" s="57"/>
    </row>
    <row r="65" spans="1:2">
      <c r="A65" s="57"/>
      <c r="B65" s="57"/>
    </row>
    <row r="66" spans="1:2">
      <c r="A66" s="57"/>
      <c r="B66" s="57"/>
    </row>
    <row r="67" spans="1:2">
      <c r="A67" s="57"/>
      <c r="B67" s="57"/>
    </row>
    <row r="68" spans="1:2">
      <c r="A68" s="57"/>
      <c r="B68" s="57"/>
    </row>
    <row r="69" spans="1:2">
      <c r="A69" s="57"/>
      <c r="B69" s="57"/>
    </row>
    <row r="70" spans="1:2">
      <c r="A70" s="57"/>
      <c r="B70" s="57"/>
    </row>
    <row r="71" spans="1:2">
      <c r="A71" s="57"/>
      <c r="B71" s="57"/>
    </row>
    <row r="72" spans="1:2">
      <c r="A72" s="57"/>
      <c r="B72" s="57"/>
    </row>
    <row r="73" spans="1:2">
      <c r="A73" s="57"/>
      <c r="B73" s="57"/>
    </row>
    <row r="74" spans="1:2">
      <c r="A74" s="57"/>
      <c r="B74" s="57"/>
    </row>
    <row r="75" spans="1:2">
      <c r="A75" s="57"/>
      <c r="B75" s="57"/>
    </row>
    <row r="76" spans="1:2">
      <c r="A76" s="57"/>
      <c r="B76" s="57"/>
    </row>
    <row r="77" spans="1:2">
      <c r="A77" s="57"/>
      <c r="B77" s="57"/>
    </row>
    <row r="78" spans="1:2">
      <c r="A78" s="57"/>
      <c r="B78" s="57"/>
    </row>
    <row r="79" spans="1:2">
      <c r="A79" s="57"/>
      <c r="B79" s="57"/>
    </row>
    <row r="80" spans="1:2">
      <c r="A80" s="57"/>
      <c r="B80" s="57"/>
    </row>
    <row r="81" spans="1:2">
      <c r="A81" s="57"/>
      <c r="B81" s="57"/>
    </row>
    <row r="82" spans="1:2">
      <c r="A82" s="57"/>
      <c r="B82" s="57"/>
    </row>
    <row r="83" spans="1:2">
      <c r="A83" s="57"/>
      <c r="B83" s="57"/>
    </row>
    <row r="84" spans="1:2">
      <c r="A84" s="57"/>
      <c r="B84" s="57"/>
    </row>
    <row r="85" spans="1:2">
      <c r="A85" s="57"/>
      <c r="B85" s="57"/>
    </row>
    <row r="86" spans="1:2">
      <c r="A86" s="57"/>
      <c r="B86" s="57"/>
    </row>
    <row r="87" spans="1:2">
      <c r="A87" s="57"/>
      <c r="B87" s="57"/>
    </row>
    <row r="88" spans="1:2">
      <c r="A88" s="57"/>
      <c r="B88" s="57"/>
    </row>
    <row r="89" spans="1:2">
      <c r="A89" s="57"/>
      <c r="B89" s="57"/>
    </row>
    <row r="90" spans="1:2">
      <c r="A90" s="57"/>
      <c r="B90" s="57"/>
    </row>
    <row r="91" spans="1:2">
      <c r="A91" s="57"/>
      <c r="B91" s="57"/>
    </row>
    <row r="92" spans="1:2">
      <c r="A92" s="57"/>
      <c r="B92" s="57"/>
    </row>
    <row r="93" spans="1:2">
      <c r="A93" s="57"/>
      <c r="B93" s="57"/>
    </row>
    <row r="94" spans="1:2">
      <c r="A94" s="57"/>
      <c r="B94" s="57"/>
    </row>
    <row r="95" spans="1:2">
      <c r="A95" s="57"/>
      <c r="B95" s="57"/>
    </row>
    <row r="96" spans="1:2">
      <c r="A96" s="57"/>
      <c r="B96" s="57"/>
    </row>
    <row r="97" spans="1:2">
      <c r="A97" s="57"/>
      <c r="B97" s="57"/>
    </row>
    <row r="98" spans="1:2">
      <c r="A98" s="57"/>
      <c r="B98" s="57"/>
    </row>
  </sheetData>
  <pageMargins left="0.7" right="0.7" top="0.75" bottom="0.75" header="0.3" footer="0.3"/>
  <pageSetup orientation="portrait"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8B5C0-C5F0-4754-B3EE-5CD15D38E47C}">
  <dimension ref="A1:F94"/>
  <sheetViews>
    <sheetView showGridLines="0" workbookViewId="0"/>
  </sheetViews>
  <sheetFormatPr defaultRowHeight="10"/>
  <cols>
    <col min="1" max="1" width="28" style="8" customWidth="1"/>
    <col min="2" max="2" width="71.90625" style="8" customWidth="1"/>
    <col min="3" max="3" width="7.81640625" style="8" customWidth="1"/>
    <col min="4" max="4" width="8.54296875" style="16" bestFit="1" customWidth="1"/>
    <col min="5" max="16384" width="8.7265625" style="8"/>
  </cols>
  <sheetData>
    <row r="1" spans="1:1" ht="14.5">
      <c r="A1" s="52" t="s">
        <v>278</v>
      </c>
    </row>
    <row r="36" spans="1:6" s="171" customFormat="1" ht="12">
      <c r="A36" s="168" t="s">
        <v>0</v>
      </c>
      <c r="B36" s="168" t="s">
        <v>383</v>
      </c>
      <c r="C36" s="169" t="s">
        <v>339</v>
      </c>
      <c r="D36" s="170"/>
    </row>
    <row r="37" spans="1:6" s="171" customFormat="1" ht="12">
      <c r="A37" s="171" t="s">
        <v>79</v>
      </c>
      <c r="B37" s="171" t="s">
        <v>384</v>
      </c>
      <c r="C37" s="190">
        <v>93.4</v>
      </c>
      <c r="D37" s="138" t="s">
        <v>274</v>
      </c>
    </row>
    <row r="38" spans="1:6" s="171" customFormat="1" ht="12">
      <c r="A38" s="171" t="s">
        <v>14</v>
      </c>
      <c r="B38" s="171" t="s">
        <v>110</v>
      </c>
      <c r="C38" s="191">
        <v>72</v>
      </c>
      <c r="D38" s="137" t="s">
        <v>289</v>
      </c>
    </row>
    <row r="39" spans="1:6" s="171" customFormat="1" ht="12">
      <c r="A39" s="171" t="s">
        <v>111</v>
      </c>
      <c r="B39" s="171" t="s">
        <v>385</v>
      </c>
      <c r="C39" s="191">
        <v>66.032610000000005</v>
      </c>
      <c r="D39" s="137" t="s">
        <v>289</v>
      </c>
    </row>
    <row r="40" spans="1:6" s="171" customFormat="1" ht="12">
      <c r="A40" s="171" t="s">
        <v>112</v>
      </c>
      <c r="B40" s="171" t="s">
        <v>386</v>
      </c>
      <c r="C40" s="191">
        <v>40</v>
      </c>
      <c r="D40" s="137" t="s">
        <v>289</v>
      </c>
    </row>
    <row r="41" spans="1:6" s="171" customFormat="1" ht="12">
      <c r="A41" s="171" t="s">
        <v>109</v>
      </c>
      <c r="B41" s="171" t="s">
        <v>113</v>
      </c>
      <c r="C41" s="191">
        <v>37.31</v>
      </c>
      <c r="D41" s="137" t="s">
        <v>289</v>
      </c>
    </row>
    <row r="42" spans="1:6" s="171" customFormat="1" ht="12">
      <c r="A42" s="171" t="s">
        <v>17</v>
      </c>
      <c r="B42" s="171" t="s">
        <v>114</v>
      </c>
      <c r="C42" s="191">
        <v>36.4</v>
      </c>
      <c r="D42" s="137" t="s">
        <v>289</v>
      </c>
    </row>
    <row r="43" spans="1:6" s="171" customFormat="1" ht="12">
      <c r="A43" s="171" t="s">
        <v>115</v>
      </c>
      <c r="B43" s="171" t="s">
        <v>116</v>
      </c>
      <c r="C43" s="190">
        <v>34</v>
      </c>
      <c r="D43" s="138" t="s">
        <v>274</v>
      </c>
    </row>
    <row r="44" spans="1:6" s="171" customFormat="1" ht="12">
      <c r="A44" s="171" t="s">
        <v>46</v>
      </c>
      <c r="B44" s="171" t="s">
        <v>117</v>
      </c>
      <c r="C44" s="191">
        <v>33.299999999999997</v>
      </c>
      <c r="D44" s="138" t="s">
        <v>274</v>
      </c>
    </row>
    <row r="45" spans="1:6" s="171" customFormat="1" ht="12">
      <c r="A45" s="171" t="s">
        <v>22</v>
      </c>
      <c r="B45" s="171" t="s">
        <v>118</v>
      </c>
      <c r="C45" s="191">
        <v>27.448224299065423</v>
      </c>
      <c r="D45" s="138" t="s">
        <v>274</v>
      </c>
      <c r="F45" s="172"/>
    </row>
    <row r="46" spans="1:6" s="171" customFormat="1" ht="12">
      <c r="A46" s="171" t="s">
        <v>119</v>
      </c>
      <c r="B46" s="171" t="s">
        <v>120</v>
      </c>
      <c r="C46" s="191">
        <v>24</v>
      </c>
      <c r="D46" s="137" t="s">
        <v>289</v>
      </c>
    </row>
    <row r="47" spans="1:6" s="171" customFormat="1" ht="12">
      <c r="A47" s="171" t="s">
        <v>66</v>
      </c>
      <c r="B47" s="171" t="s">
        <v>121</v>
      </c>
      <c r="C47" s="191">
        <v>23</v>
      </c>
      <c r="D47" s="138" t="s">
        <v>274</v>
      </c>
    </row>
    <row r="48" spans="1:6" s="171" customFormat="1" ht="12">
      <c r="A48" s="171" t="s">
        <v>15</v>
      </c>
      <c r="B48" s="171" t="s">
        <v>122</v>
      </c>
      <c r="C48" s="191">
        <v>22.8</v>
      </c>
      <c r="D48" s="137" t="s">
        <v>289</v>
      </c>
    </row>
    <row r="49" spans="1:5" s="171" customFormat="1" ht="12">
      <c r="A49" s="171" t="s">
        <v>369</v>
      </c>
      <c r="B49" s="171" t="s">
        <v>387</v>
      </c>
      <c r="C49" s="191">
        <v>22</v>
      </c>
      <c r="D49" s="137" t="s">
        <v>289</v>
      </c>
    </row>
    <row r="50" spans="1:5" s="171" customFormat="1" ht="12">
      <c r="A50" s="171" t="s">
        <v>20</v>
      </c>
      <c r="B50" s="259" t="s">
        <v>388</v>
      </c>
      <c r="C50" s="191">
        <v>19.570343201467121</v>
      </c>
      <c r="D50" s="137" t="s">
        <v>289</v>
      </c>
    </row>
    <row r="51" spans="1:5" s="171" customFormat="1" ht="12">
      <c r="A51" s="171" t="s">
        <v>19</v>
      </c>
      <c r="B51" s="171" t="s">
        <v>123</v>
      </c>
      <c r="C51" s="191">
        <v>18.899999999999999</v>
      </c>
      <c r="D51" s="137" t="s">
        <v>289</v>
      </c>
    </row>
    <row r="52" spans="1:5" s="171" customFormat="1" ht="12">
      <c r="A52" s="171" t="s">
        <v>395</v>
      </c>
      <c r="B52" s="171" t="s">
        <v>124</v>
      </c>
      <c r="C52" s="191">
        <v>17.100000000000001</v>
      </c>
      <c r="D52" s="137" t="s">
        <v>289</v>
      </c>
    </row>
    <row r="53" spans="1:5" s="171" customFormat="1" ht="12">
      <c r="A53" s="171" t="s">
        <v>21</v>
      </c>
      <c r="B53" s="171" t="s">
        <v>125</v>
      </c>
      <c r="C53" s="191">
        <v>15.14041514041514</v>
      </c>
      <c r="D53" s="137" t="s">
        <v>289</v>
      </c>
    </row>
    <row r="54" spans="1:5" s="171" customFormat="1" ht="12">
      <c r="A54" s="171" t="s">
        <v>382</v>
      </c>
      <c r="B54" s="171" t="s">
        <v>126</v>
      </c>
      <c r="C54" s="191">
        <v>12</v>
      </c>
      <c r="D54" s="137" t="s">
        <v>289</v>
      </c>
    </row>
    <row r="55" spans="1:5" s="171" customFormat="1" ht="12">
      <c r="A55" s="171" t="s">
        <v>75</v>
      </c>
      <c r="B55" s="171" t="s">
        <v>127</v>
      </c>
      <c r="C55" s="191">
        <v>9.375</v>
      </c>
      <c r="D55" s="137" t="s">
        <v>289</v>
      </c>
    </row>
    <row r="56" spans="1:5" s="171" customFormat="1" ht="12">
      <c r="A56" s="173" t="s">
        <v>128</v>
      </c>
      <c r="B56" s="173" t="s">
        <v>129</v>
      </c>
      <c r="C56" s="192">
        <v>5.1118199999999998</v>
      </c>
      <c r="D56" s="137" t="s">
        <v>289</v>
      </c>
      <c r="E56" s="173"/>
    </row>
    <row r="57" spans="1:5" s="171" customFormat="1" ht="12">
      <c r="A57" s="173" t="s">
        <v>25</v>
      </c>
      <c r="B57" s="173" t="s">
        <v>130</v>
      </c>
      <c r="C57" s="192">
        <v>1.1986300000000001</v>
      </c>
      <c r="D57" s="137" t="s">
        <v>289</v>
      </c>
      <c r="E57" s="173"/>
    </row>
    <row r="58" spans="1:5" s="171" customFormat="1" ht="12">
      <c r="A58" s="173"/>
      <c r="B58" s="173"/>
      <c r="C58" s="173"/>
      <c r="D58" s="174"/>
      <c r="E58" s="173"/>
    </row>
    <row r="59" spans="1:5" s="171" customFormat="1" ht="12">
      <c r="A59" s="167" t="s">
        <v>26</v>
      </c>
      <c r="B59" s="173"/>
      <c r="C59" s="173"/>
      <c r="D59" s="174"/>
      <c r="E59" s="173"/>
    </row>
    <row r="60" spans="1:5">
      <c r="A60" s="111"/>
      <c r="B60" s="111"/>
      <c r="C60" s="111"/>
      <c r="D60" s="112"/>
      <c r="E60" s="111"/>
    </row>
    <row r="61" spans="1:5">
      <c r="A61" s="111"/>
      <c r="B61" s="111"/>
      <c r="C61" s="111"/>
      <c r="D61" s="112"/>
      <c r="E61" s="111"/>
    </row>
    <row r="62" spans="1:5">
      <c r="A62" s="111"/>
      <c r="B62" s="111"/>
      <c r="C62" s="111"/>
      <c r="D62" s="112"/>
      <c r="E62" s="111"/>
    </row>
    <row r="63" spans="1:5">
      <c r="A63" s="111"/>
      <c r="B63" s="111"/>
      <c r="C63" s="111"/>
      <c r="D63" s="112"/>
      <c r="E63" s="111"/>
    </row>
    <row r="64" spans="1:5">
      <c r="A64" s="111"/>
      <c r="B64" s="111"/>
      <c r="C64" s="111"/>
      <c r="D64" s="112"/>
      <c r="E64" s="111"/>
    </row>
    <row r="65" spans="1:5">
      <c r="A65" s="111"/>
      <c r="B65" s="111"/>
      <c r="C65" s="111"/>
      <c r="D65" s="112"/>
      <c r="E65" s="111"/>
    </row>
    <row r="66" spans="1:5">
      <c r="A66" s="111"/>
      <c r="B66" s="111"/>
      <c r="C66" s="111"/>
      <c r="D66" s="112"/>
      <c r="E66" s="111"/>
    </row>
    <row r="67" spans="1:5">
      <c r="A67" s="111"/>
      <c r="B67" s="111"/>
      <c r="C67" s="111"/>
      <c r="D67" s="112"/>
      <c r="E67" s="111"/>
    </row>
    <row r="68" spans="1:5">
      <c r="A68" s="111"/>
      <c r="B68" s="111"/>
      <c r="C68" s="111"/>
      <c r="D68" s="112"/>
      <c r="E68" s="111"/>
    </row>
    <row r="69" spans="1:5">
      <c r="A69" s="111"/>
      <c r="B69" s="111"/>
      <c r="C69" s="111"/>
      <c r="D69" s="112"/>
      <c r="E69" s="111"/>
    </row>
    <row r="70" spans="1:5">
      <c r="A70" s="111"/>
      <c r="B70" s="111"/>
      <c r="C70" s="111"/>
      <c r="D70" s="112"/>
      <c r="E70" s="111"/>
    </row>
    <row r="71" spans="1:5">
      <c r="A71" s="111"/>
      <c r="B71" s="111"/>
      <c r="C71" s="111"/>
      <c r="D71" s="112"/>
      <c r="E71" s="111"/>
    </row>
    <row r="72" spans="1:5">
      <c r="A72" s="111"/>
      <c r="B72" s="111"/>
      <c r="C72" s="111"/>
      <c r="D72" s="112"/>
      <c r="E72" s="111"/>
    </row>
    <row r="73" spans="1:5">
      <c r="A73" s="111"/>
      <c r="B73" s="111"/>
      <c r="C73" s="111"/>
      <c r="D73" s="112"/>
      <c r="E73" s="111"/>
    </row>
    <row r="74" spans="1:5">
      <c r="A74" s="111"/>
      <c r="B74" s="111"/>
      <c r="C74" s="111"/>
      <c r="D74" s="112"/>
      <c r="E74" s="111"/>
    </row>
    <row r="75" spans="1:5">
      <c r="A75" s="111"/>
      <c r="B75" s="111"/>
      <c r="C75" s="111"/>
      <c r="D75" s="112"/>
      <c r="E75" s="111"/>
    </row>
    <row r="76" spans="1:5">
      <c r="A76" s="111"/>
      <c r="B76" s="111"/>
      <c r="C76" s="111"/>
      <c r="D76" s="112"/>
      <c r="E76" s="111"/>
    </row>
    <row r="77" spans="1:5">
      <c r="A77" s="111"/>
      <c r="B77" s="111"/>
      <c r="C77" s="111"/>
      <c r="D77" s="112"/>
      <c r="E77" s="111"/>
    </row>
    <row r="78" spans="1:5">
      <c r="A78" s="111"/>
      <c r="B78" s="111"/>
      <c r="C78" s="111"/>
      <c r="D78" s="112"/>
      <c r="E78" s="111"/>
    </row>
    <row r="79" spans="1:5">
      <c r="A79" s="111"/>
      <c r="B79" s="111"/>
      <c r="C79" s="111"/>
      <c r="D79" s="112"/>
      <c r="E79" s="111"/>
    </row>
    <row r="80" spans="1:5">
      <c r="A80" s="111"/>
      <c r="B80" s="111"/>
      <c r="C80" s="111"/>
      <c r="D80" s="112"/>
      <c r="E80" s="111"/>
    </row>
    <row r="81" spans="1:5">
      <c r="A81" s="111"/>
      <c r="B81" s="111"/>
      <c r="C81" s="111"/>
      <c r="D81" s="112"/>
      <c r="E81" s="111"/>
    </row>
    <row r="82" spans="1:5">
      <c r="A82" s="111"/>
      <c r="B82" s="111"/>
      <c r="C82" s="111"/>
      <c r="D82" s="112"/>
      <c r="E82" s="111"/>
    </row>
    <row r="83" spans="1:5">
      <c r="A83" s="111"/>
      <c r="B83" s="111"/>
      <c r="C83" s="111"/>
      <c r="D83" s="112"/>
      <c r="E83" s="111"/>
    </row>
    <row r="84" spans="1:5">
      <c r="A84" s="111"/>
      <c r="B84" s="111"/>
      <c r="C84" s="111"/>
      <c r="D84" s="112"/>
      <c r="E84" s="111"/>
    </row>
    <row r="85" spans="1:5">
      <c r="A85" s="111"/>
      <c r="B85" s="111"/>
      <c r="C85" s="111"/>
      <c r="D85" s="112"/>
      <c r="E85" s="111"/>
    </row>
    <row r="86" spans="1:5">
      <c r="A86" s="111"/>
      <c r="B86" s="111"/>
      <c r="C86" s="111"/>
      <c r="D86" s="112"/>
      <c r="E86" s="111"/>
    </row>
    <row r="87" spans="1:5">
      <c r="A87" s="111"/>
      <c r="B87" s="111"/>
      <c r="C87" s="111"/>
      <c r="D87" s="112"/>
      <c r="E87" s="111"/>
    </row>
    <row r="88" spans="1:5">
      <c r="A88" s="111"/>
      <c r="B88" s="111"/>
      <c r="C88" s="111"/>
      <c r="D88" s="112"/>
      <c r="E88" s="111"/>
    </row>
    <row r="89" spans="1:5">
      <c r="A89" s="111"/>
      <c r="B89" s="111"/>
      <c r="C89" s="111"/>
      <c r="D89" s="112"/>
      <c r="E89" s="111"/>
    </row>
    <row r="90" spans="1:5">
      <c r="A90" s="111"/>
      <c r="B90" s="111"/>
      <c r="C90" s="111"/>
      <c r="D90" s="112"/>
      <c r="E90" s="111"/>
    </row>
    <row r="91" spans="1:5">
      <c r="A91" s="111"/>
      <c r="B91" s="111"/>
      <c r="C91" s="111"/>
      <c r="D91" s="112"/>
      <c r="E91" s="111"/>
    </row>
    <row r="92" spans="1:5">
      <c r="A92" s="111"/>
      <c r="B92" s="111"/>
      <c r="C92" s="111"/>
      <c r="D92" s="112"/>
      <c r="E92" s="111"/>
    </row>
    <row r="93" spans="1:5">
      <c r="A93" s="111"/>
      <c r="B93" s="111"/>
      <c r="C93" s="111"/>
      <c r="D93" s="112"/>
      <c r="E93" s="111"/>
    </row>
    <row r="94" spans="1:5">
      <c r="A94" s="111"/>
      <c r="B94" s="111"/>
      <c r="C94" s="111"/>
      <c r="D94" s="112"/>
      <c r="E94" s="111"/>
    </row>
  </sheetData>
  <pageMargins left="0.7" right="0.7" top="0.75" bottom="0.75" header="0.3" footer="0.3"/>
  <pageSetup orientation="portrait"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73A0F-6BFC-4B4B-8C3B-F114515A8B0B}">
  <dimension ref="A1:V93"/>
  <sheetViews>
    <sheetView showGridLines="0" zoomScaleNormal="100" workbookViewId="0"/>
  </sheetViews>
  <sheetFormatPr defaultRowHeight="14.5"/>
  <cols>
    <col min="1" max="1" width="28" style="18" customWidth="1"/>
    <col min="2" max="10" width="10.81640625" style="18" customWidth="1"/>
    <col min="11" max="31" width="8.7265625" style="18"/>
    <col min="32" max="32" width="8.7265625" style="18" customWidth="1"/>
    <col min="33" max="16384" width="8.7265625" style="18"/>
  </cols>
  <sheetData>
    <row r="1" spans="1:1">
      <c r="A1" s="52" t="s">
        <v>279</v>
      </c>
    </row>
    <row r="16" spans="1:1">
      <c r="A16" s="19" t="s">
        <v>389</v>
      </c>
    </row>
    <row r="17" spans="1:22">
      <c r="A17" s="193" t="s">
        <v>131</v>
      </c>
    </row>
    <row r="18" spans="1:22" s="96" customFormat="1" ht="12"/>
    <row r="19" spans="1:22" s="201" customFormat="1" ht="24">
      <c r="A19" s="201" t="s">
        <v>132</v>
      </c>
      <c r="B19" s="202" t="s">
        <v>133</v>
      </c>
      <c r="C19" s="203" t="s">
        <v>134</v>
      </c>
      <c r="D19" s="204" t="s">
        <v>135</v>
      </c>
      <c r="E19" s="205" t="s">
        <v>136</v>
      </c>
      <c r="F19" s="206" t="s">
        <v>137</v>
      </c>
      <c r="G19" s="207" t="s">
        <v>138</v>
      </c>
      <c r="H19" s="208" t="s">
        <v>139</v>
      </c>
      <c r="I19" s="209" t="s">
        <v>30</v>
      </c>
      <c r="J19" s="210" t="s">
        <v>140</v>
      </c>
    </row>
    <row r="20" spans="1:22" s="96" customFormat="1" ht="12">
      <c r="A20" s="96" t="s">
        <v>10</v>
      </c>
      <c r="B20" s="99">
        <v>55.1</v>
      </c>
      <c r="C20" s="116"/>
      <c r="D20" s="116">
        <v>17.899999999999999</v>
      </c>
      <c r="E20" s="99">
        <v>14.2</v>
      </c>
      <c r="F20" s="116"/>
      <c r="G20" s="116"/>
      <c r="H20" s="116"/>
      <c r="I20" s="99">
        <v>4.3</v>
      </c>
      <c r="J20" s="99">
        <v>8.5</v>
      </c>
      <c r="K20" s="98"/>
      <c r="L20" s="101"/>
      <c r="N20" s="98"/>
      <c r="R20" s="113"/>
      <c r="S20" s="113"/>
      <c r="V20" s="113"/>
    </row>
    <row r="21" spans="1:22" s="96" customFormat="1" ht="12">
      <c r="A21" s="176" t="s">
        <v>312</v>
      </c>
      <c r="B21" s="99">
        <v>3</v>
      </c>
      <c r="C21" s="99">
        <v>6</v>
      </c>
      <c r="D21" s="116">
        <v>1</v>
      </c>
      <c r="E21" s="116"/>
      <c r="F21" s="116">
        <v>72</v>
      </c>
      <c r="G21" s="99">
        <v>7</v>
      </c>
      <c r="H21" s="116"/>
      <c r="I21" s="99">
        <v>12</v>
      </c>
      <c r="J21" s="116"/>
      <c r="K21" s="98"/>
      <c r="L21" s="101"/>
      <c r="N21" s="98"/>
      <c r="P21" s="98"/>
      <c r="S21" s="113"/>
      <c r="V21" s="113"/>
    </row>
    <row r="22" spans="1:22" s="96" customFormat="1" ht="12">
      <c r="A22" s="96" t="s">
        <v>141</v>
      </c>
      <c r="B22" s="116"/>
      <c r="C22" s="99">
        <v>54.4</v>
      </c>
      <c r="D22" s="116">
        <v>23.2</v>
      </c>
      <c r="E22" s="99">
        <v>3.1</v>
      </c>
      <c r="F22" s="116">
        <v>16.200000000000003</v>
      </c>
      <c r="G22" s="116"/>
      <c r="H22" s="116"/>
      <c r="I22" s="99">
        <v>3.2</v>
      </c>
      <c r="J22" s="116"/>
      <c r="K22" s="98"/>
      <c r="L22" s="101"/>
      <c r="O22" s="98"/>
      <c r="P22" s="98"/>
      <c r="Q22" s="98"/>
      <c r="S22" s="113"/>
      <c r="V22" s="113"/>
    </row>
    <row r="23" spans="1:22" s="96" customFormat="1" ht="12">
      <c r="A23" s="96" t="s">
        <v>142</v>
      </c>
      <c r="B23" s="116"/>
      <c r="C23" s="99">
        <v>73.2</v>
      </c>
      <c r="D23" s="116">
        <v>4.0999999999999996</v>
      </c>
      <c r="E23" s="116"/>
      <c r="F23" s="116">
        <v>5.5</v>
      </c>
      <c r="G23" s="116"/>
      <c r="H23" s="99">
        <v>23.8</v>
      </c>
      <c r="I23" s="99">
        <v>2.2999999999999998</v>
      </c>
      <c r="J23" s="99">
        <v>4.7</v>
      </c>
      <c r="K23" s="98"/>
      <c r="L23" s="101"/>
      <c r="O23" s="98"/>
      <c r="P23" s="98"/>
    </row>
    <row r="24" spans="1:22" s="96" customFormat="1" ht="12">
      <c r="A24" s="96" t="s">
        <v>143</v>
      </c>
      <c r="B24" s="116">
        <v>10</v>
      </c>
      <c r="C24" s="99">
        <v>10</v>
      </c>
      <c r="D24" s="116">
        <v>10</v>
      </c>
      <c r="E24" s="116">
        <v>10</v>
      </c>
      <c r="F24" s="116">
        <v>10</v>
      </c>
      <c r="G24" s="116">
        <v>10</v>
      </c>
      <c r="H24" s="116">
        <v>10</v>
      </c>
      <c r="I24" s="99">
        <v>10</v>
      </c>
      <c r="J24" s="116">
        <v>10</v>
      </c>
    </row>
    <row r="25" spans="1:22" s="96" customFormat="1" ht="12"/>
    <row r="26" spans="1:22" s="96" customFormat="1" ht="12"/>
    <row r="27" spans="1:22">
      <c r="A27" s="12"/>
      <c r="B27" s="12"/>
      <c r="C27" s="12"/>
      <c r="D27" s="12"/>
      <c r="E27" s="12"/>
      <c r="F27" s="12"/>
      <c r="G27" s="12"/>
      <c r="H27" s="12"/>
      <c r="I27" s="12"/>
      <c r="J27" s="12"/>
      <c r="K27" s="12"/>
      <c r="L27" s="12"/>
      <c r="M27" s="12"/>
      <c r="N27" s="12"/>
      <c r="O27" s="12"/>
      <c r="P27" s="12"/>
      <c r="Q27" s="12"/>
      <c r="R27" s="12"/>
    </row>
    <row r="28" spans="1:22">
      <c r="A28" s="12"/>
      <c r="B28" s="12"/>
      <c r="C28" s="12"/>
      <c r="D28" s="12"/>
      <c r="E28" s="12"/>
      <c r="F28" s="12"/>
      <c r="G28" s="12"/>
      <c r="H28" s="12"/>
      <c r="I28" s="12"/>
      <c r="J28" s="12"/>
      <c r="K28" s="12"/>
      <c r="L28" s="12"/>
      <c r="M28" s="12"/>
      <c r="N28" s="12"/>
      <c r="O28" s="12"/>
      <c r="P28" s="12"/>
      <c r="Q28" s="12"/>
      <c r="R28" s="12"/>
    </row>
    <row r="29" spans="1:22">
      <c r="A29" s="12"/>
      <c r="B29" s="12"/>
      <c r="C29" s="12"/>
      <c r="D29" s="12"/>
      <c r="E29" s="12"/>
      <c r="F29" s="12"/>
      <c r="G29" s="12"/>
      <c r="H29" s="12"/>
      <c r="I29" s="12"/>
      <c r="J29" s="12"/>
      <c r="K29" s="12"/>
      <c r="L29" s="12"/>
      <c r="M29" s="12"/>
      <c r="N29" s="12"/>
      <c r="O29" s="12"/>
      <c r="P29" s="12"/>
      <c r="Q29" s="12"/>
      <c r="R29" s="12"/>
    </row>
    <row r="30" spans="1:22">
      <c r="A30" s="12"/>
      <c r="B30" s="12"/>
      <c r="C30" s="12"/>
      <c r="D30" s="12"/>
      <c r="E30" s="12"/>
      <c r="F30" s="12"/>
      <c r="G30" s="12"/>
      <c r="H30" s="12"/>
      <c r="I30" s="12"/>
      <c r="J30" s="12"/>
      <c r="K30" s="12"/>
      <c r="L30" s="12"/>
      <c r="M30" s="12"/>
      <c r="N30" s="12"/>
      <c r="O30" s="12"/>
      <c r="P30" s="12"/>
      <c r="Q30" s="12"/>
      <c r="R30" s="12"/>
    </row>
    <row r="31" spans="1:22">
      <c r="A31" s="12"/>
      <c r="B31" s="12"/>
      <c r="C31" s="12"/>
      <c r="D31" s="12"/>
      <c r="E31" s="12"/>
      <c r="F31" s="12"/>
      <c r="G31" s="12"/>
      <c r="H31" s="12"/>
      <c r="I31" s="12"/>
      <c r="J31" s="12"/>
      <c r="K31" s="12"/>
      <c r="L31" s="12"/>
      <c r="M31" s="12"/>
      <c r="N31" s="12"/>
      <c r="O31" s="12"/>
      <c r="P31" s="12"/>
      <c r="Q31" s="12"/>
      <c r="R31" s="12"/>
    </row>
    <row r="32" spans="1:22">
      <c r="A32" s="12"/>
      <c r="B32" s="12"/>
      <c r="C32" s="12"/>
      <c r="D32" s="12"/>
      <c r="E32" s="12"/>
      <c r="F32" s="12"/>
      <c r="G32" s="12"/>
      <c r="H32" s="12"/>
      <c r="I32" s="12"/>
      <c r="J32" s="12"/>
      <c r="K32" s="12"/>
      <c r="L32" s="12"/>
      <c r="M32" s="12"/>
      <c r="N32" s="12"/>
      <c r="O32" s="12"/>
      <c r="P32" s="12"/>
      <c r="Q32" s="12"/>
      <c r="R32" s="12"/>
    </row>
    <row r="33" spans="1:18">
      <c r="A33" s="12"/>
      <c r="B33" s="12"/>
      <c r="C33" s="12"/>
      <c r="D33" s="12"/>
      <c r="E33" s="12"/>
      <c r="F33" s="12"/>
      <c r="G33" s="12"/>
      <c r="H33" s="12"/>
      <c r="I33" s="12"/>
      <c r="J33" s="12"/>
      <c r="K33" s="12"/>
      <c r="L33" s="12"/>
      <c r="M33" s="12"/>
      <c r="N33" s="12"/>
      <c r="O33" s="12"/>
      <c r="P33" s="12"/>
      <c r="Q33" s="12"/>
      <c r="R33" s="12"/>
    </row>
    <row r="34" spans="1:18">
      <c r="A34" s="12"/>
      <c r="B34" s="12"/>
      <c r="C34" s="12"/>
      <c r="D34" s="12"/>
      <c r="E34" s="12"/>
      <c r="F34" s="12"/>
      <c r="G34" s="12"/>
      <c r="H34" s="12"/>
      <c r="I34" s="12"/>
      <c r="J34" s="12"/>
      <c r="K34" s="12"/>
      <c r="L34" s="12"/>
      <c r="M34" s="12"/>
      <c r="N34" s="12"/>
      <c r="O34" s="12"/>
      <c r="P34" s="12"/>
      <c r="Q34" s="12"/>
      <c r="R34" s="12"/>
    </row>
    <row r="35" spans="1:18">
      <c r="A35" s="12"/>
      <c r="B35" s="12"/>
      <c r="C35" s="12"/>
      <c r="D35" s="12"/>
      <c r="E35" s="12"/>
      <c r="F35" s="12"/>
      <c r="G35" s="12"/>
      <c r="H35" s="12"/>
      <c r="I35" s="12"/>
      <c r="J35" s="12"/>
      <c r="K35" s="12"/>
      <c r="L35" s="12"/>
      <c r="M35" s="12"/>
      <c r="N35" s="12"/>
      <c r="O35" s="12"/>
      <c r="P35" s="12"/>
      <c r="Q35" s="12"/>
      <c r="R35" s="12"/>
    </row>
    <row r="36" spans="1:18">
      <c r="A36" s="12"/>
      <c r="B36" s="12"/>
      <c r="C36" s="12"/>
      <c r="D36" s="12"/>
      <c r="E36" s="12"/>
      <c r="F36" s="12"/>
      <c r="G36" s="12"/>
      <c r="H36" s="12"/>
      <c r="I36" s="12"/>
      <c r="J36" s="12"/>
      <c r="K36" s="12"/>
      <c r="L36" s="12"/>
      <c r="M36" s="12"/>
      <c r="N36" s="12"/>
      <c r="O36" s="12"/>
      <c r="P36" s="12"/>
      <c r="Q36" s="12"/>
      <c r="R36" s="12"/>
    </row>
    <row r="37" spans="1:18">
      <c r="A37" s="12"/>
      <c r="B37" s="12"/>
      <c r="C37" s="12"/>
      <c r="D37" s="12"/>
      <c r="E37" s="12"/>
      <c r="F37" s="12"/>
      <c r="G37" s="12"/>
      <c r="H37" s="12"/>
      <c r="I37" s="12"/>
      <c r="J37" s="12"/>
      <c r="K37" s="12"/>
      <c r="L37" s="12"/>
      <c r="M37" s="12"/>
      <c r="N37" s="12"/>
      <c r="O37" s="12"/>
      <c r="P37" s="12"/>
      <c r="Q37" s="12"/>
      <c r="R37" s="12"/>
    </row>
    <row r="38" spans="1:18">
      <c r="A38" s="12"/>
      <c r="B38" s="12"/>
      <c r="C38" s="12"/>
      <c r="D38" s="12"/>
      <c r="E38" s="12"/>
      <c r="F38" s="12"/>
      <c r="G38" s="12"/>
      <c r="H38" s="12"/>
      <c r="I38" s="12"/>
      <c r="J38" s="12"/>
      <c r="K38" s="12"/>
      <c r="L38" s="12"/>
      <c r="M38" s="12"/>
      <c r="N38" s="12"/>
      <c r="O38" s="12"/>
      <c r="P38" s="12"/>
      <c r="Q38" s="12"/>
      <c r="R38" s="12"/>
    </row>
    <row r="39" spans="1:18">
      <c r="A39" s="12"/>
      <c r="B39" s="12"/>
      <c r="C39" s="12"/>
      <c r="D39" s="12"/>
      <c r="E39" s="12"/>
      <c r="F39" s="12"/>
      <c r="G39" s="12"/>
      <c r="H39" s="12"/>
      <c r="I39" s="12"/>
      <c r="J39" s="12"/>
      <c r="K39" s="12"/>
      <c r="L39" s="12"/>
      <c r="M39" s="12"/>
      <c r="N39" s="12"/>
      <c r="O39" s="12"/>
      <c r="P39" s="12"/>
      <c r="Q39" s="12"/>
      <c r="R39" s="12"/>
    </row>
    <row r="40" spans="1:18">
      <c r="A40" s="12"/>
      <c r="B40" s="12"/>
      <c r="C40" s="12"/>
      <c r="D40" s="12"/>
      <c r="E40" s="12"/>
      <c r="F40" s="12"/>
      <c r="G40" s="12"/>
      <c r="H40" s="12"/>
      <c r="I40" s="12"/>
      <c r="J40" s="12"/>
      <c r="K40" s="12"/>
      <c r="L40" s="12"/>
      <c r="M40" s="12"/>
      <c r="N40" s="12"/>
      <c r="O40" s="12"/>
      <c r="P40" s="12"/>
      <c r="Q40" s="12"/>
      <c r="R40" s="12"/>
    </row>
    <row r="41" spans="1:18">
      <c r="A41" s="12"/>
      <c r="B41" s="12"/>
      <c r="C41" s="12"/>
      <c r="D41" s="12"/>
      <c r="E41" s="12"/>
      <c r="F41" s="12"/>
      <c r="G41" s="12"/>
      <c r="H41" s="12"/>
      <c r="I41" s="12"/>
      <c r="J41" s="12"/>
      <c r="K41" s="12"/>
      <c r="L41" s="12"/>
      <c r="M41" s="12"/>
      <c r="N41" s="12"/>
      <c r="O41" s="12"/>
      <c r="P41" s="12"/>
      <c r="Q41" s="12"/>
      <c r="R41" s="12"/>
    </row>
    <row r="42" spans="1:18">
      <c r="A42" s="12"/>
      <c r="B42" s="12"/>
      <c r="C42" s="12"/>
      <c r="D42" s="12"/>
      <c r="E42" s="12"/>
      <c r="F42" s="12"/>
      <c r="G42" s="12"/>
      <c r="H42" s="12"/>
      <c r="I42" s="12"/>
      <c r="J42" s="12"/>
      <c r="K42" s="12"/>
      <c r="L42" s="12"/>
      <c r="M42" s="12"/>
      <c r="N42" s="12"/>
      <c r="O42" s="12"/>
      <c r="P42" s="12"/>
      <c r="Q42" s="12"/>
      <c r="R42" s="12"/>
    </row>
    <row r="43" spans="1:18">
      <c r="A43" s="12"/>
      <c r="B43" s="12"/>
      <c r="C43" s="12"/>
      <c r="D43" s="12"/>
      <c r="E43" s="12"/>
      <c r="F43" s="12"/>
      <c r="G43" s="12"/>
      <c r="H43" s="12"/>
      <c r="I43" s="12"/>
      <c r="J43" s="12"/>
      <c r="K43" s="12"/>
      <c r="L43" s="12"/>
      <c r="M43" s="12"/>
      <c r="N43" s="12"/>
      <c r="O43" s="12"/>
      <c r="P43" s="12"/>
      <c r="Q43" s="12"/>
      <c r="R43" s="12"/>
    </row>
    <row r="44" spans="1:18">
      <c r="A44" s="12"/>
      <c r="B44" s="12"/>
      <c r="C44" s="12"/>
      <c r="D44" s="12"/>
      <c r="E44" s="12"/>
      <c r="F44" s="12"/>
      <c r="G44" s="12"/>
      <c r="H44" s="12"/>
      <c r="I44" s="12"/>
      <c r="J44" s="12"/>
      <c r="K44" s="12"/>
      <c r="L44" s="12"/>
      <c r="M44" s="12"/>
      <c r="N44" s="12"/>
      <c r="O44" s="12"/>
      <c r="P44" s="12"/>
      <c r="Q44" s="12"/>
      <c r="R44" s="12"/>
    </row>
    <row r="45" spans="1:18">
      <c r="A45" s="12"/>
      <c r="B45" s="12"/>
      <c r="C45" s="12"/>
      <c r="D45" s="12"/>
      <c r="E45" s="12"/>
      <c r="F45" s="12"/>
      <c r="G45" s="12"/>
      <c r="H45" s="12"/>
      <c r="I45" s="12"/>
      <c r="J45" s="12"/>
      <c r="K45" s="12"/>
      <c r="L45" s="12"/>
      <c r="M45" s="12"/>
      <c r="N45" s="12"/>
      <c r="O45" s="12"/>
      <c r="P45" s="12"/>
      <c r="Q45" s="12"/>
      <c r="R45" s="12"/>
    </row>
    <row r="46" spans="1:18">
      <c r="A46" s="12"/>
      <c r="B46" s="12"/>
      <c r="C46" s="12"/>
      <c r="D46" s="12"/>
      <c r="E46" s="12"/>
      <c r="F46" s="12"/>
      <c r="G46" s="12"/>
      <c r="H46" s="12"/>
      <c r="I46" s="12"/>
      <c r="J46" s="12"/>
      <c r="K46" s="12"/>
      <c r="L46" s="12"/>
      <c r="M46" s="12"/>
      <c r="N46" s="12"/>
      <c r="O46" s="12"/>
      <c r="P46" s="12"/>
      <c r="Q46" s="12"/>
      <c r="R46" s="12"/>
    </row>
    <row r="47" spans="1:18">
      <c r="A47" s="12"/>
      <c r="B47" s="12"/>
      <c r="C47" s="12"/>
      <c r="D47" s="12"/>
      <c r="E47" s="12"/>
      <c r="F47" s="12"/>
      <c r="G47" s="12"/>
      <c r="H47" s="12"/>
      <c r="I47" s="12"/>
      <c r="J47" s="12"/>
      <c r="K47" s="12"/>
      <c r="L47" s="12"/>
      <c r="M47" s="12"/>
      <c r="N47" s="12"/>
      <c r="O47" s="12"/>
      <c r="P47" s="12"/>
      <c r="Q47" s="12"/>
      <c r="R47" s="12"/>
    </row>
    <row r="48" spans="1:18">
      <c r="A48" s="12"/>
      <c r="B48" s="12"/>
      <c r="C48" s="12"/>
      <c r="D48" s="12"/>
      <c r="E48" s="12"/>
      <c r="F48" s="12"/>
      <c r="G48" s="12"/>
      <c r="H48" s="12"/>
      <c r="I48" s="12"/>
      <c r="J48" s="12"/>
      <c r="K48" s="12"/>
      <c r="L48" s="12"/>
      <c r="M48" s="12"/>
      <c r="N48" s="12"/>
      <c r="O48" s="12"/>
      <c r="P48" s="12"/>
      <c r="Q48" s="12"/>
      <c r="R48" s="12"/>
    </row>
    <row r="56" spans="1:3" s="17" customFormat="1">
      <c r="A56" s="66"/>
      <c r="B56" s="66"/>
      <c r="C56" s="66"/>
    </row>
    <row r="57" spans="1:3">
      <c r="A57" s="58"/>
      <c r="B57" s="58"/>
      <c r="C57" s="58"/>
    </row>
    <row r="58" spans="1:3">
      <c r="A58" s="58"/>
      <c r="B58" s="58"/>
      <c r="C58" s="58"/>
    </row>
    <row r="59" spans="1:3">
      <c r="A59" s="58"/>
      <c r="B59" s="58"/>
      <c r="C59" s="58"/>
    </row>
    <row r="60" spans="1:3">
      <c r="A60" s="58"/>
      <c r="B60" s="58"/>
      <c r="C60" s="58"/>
    </row>
    <row r="61" spans="1:3">
      <c r="A61" s="58"/>
      <c r="B61" s="58"/>
      <c r="C61" s="58"/>
    </row>
    <row r="62" spans="1:3">
      <c r="A62" s="58"/>
      <c r="B62" s="58"/>
      <c r="C62" s="58"/>
    </row>
    <row r="63" spans="1:3">
      <c r="A63" s="58"/>
      <c r="B63" s="58"/>
      <c r="C63" s="58"/>
    </row>
    <row r="64" spans="1:3">
      <c r="A64" s="58"/>
      <c r="B64" s="58"/>
      <c r="C64" s="58"/>
    </row>
    <row r="65" spans="1:3">
      <c r="A65" s="58"/>
      <c r="B65" s="58"/>
      <c r="C65" s="58"/>
    </row>
    <row r="66" spans="1:3">
      <c r="A66" s="58"/>
      <c r="B66" s="58"/>
      <c r="C66" s="58"/>
    </row>
    <row r="67" spans="1:3">
      <c r="A67" s="58"/>
      <c r="B67" s="58"/>
      <c r="C67" s="58"/>
    </row>
    <row r="68" spans="1:3">
      <c r="A68" s="58"/>
      <c r="B68" s="58"/>
      <c r="C68" s="58"/>
    </row>
    <row r="69" spans="1:3">
      <c r="A69" s="58"/>
      <c r="B69" s="58"/>
      <c r="C69" s="58"/>
    </row>
    <row r="70" spans="1:3">
      <c r="A70" s="58"/>
      <c r="B70" s="58"/>
      <c r="C70" s="58"/>
    </row>
    <row r="71" spans="1:3">
      <c r="A71" s="58"/>
      <c r="B71" s="58"/>
      <c r="C71" s="58"/>
    </row>
    <row r="72" spans="1:3">
      <c r="A72" s="58"/>
      <c r="B72" s="58"/>
      <c r="C72" s="58"/>
    </row>
    <row r="73" spans="1:3">
      <c r="A73" s="58"/>
      <c r="B73" s="58"/>
      <c r="C73" s="58"/>
    </row>
    <row r="74" spans="1:3">
      <c r="A74" s="58"/>
      <c r="B74" s="58"/>
      <c r="C74" s="58"/>
    </row>
    <row r="75" spans="1:3">
      <c r="A75" s="58"/>
      <c r="B75" s="58"/>
      <c r="C75" s="58"/>
    </row>
    <row r="76" spans="1:3">
      <c r="A76" s="58"/>
      <c r="B76" s="58"/>
      <c r="C76" s="58"/>
    </row>
    <row r="77" spans="1:3">
      <c r="A77" s="58"/>
      <c r="B77" s="58"/>
      <c r="C77" s="58"/>
    </row>
    <row r="78" spans="1:3">
      <c r="A78" s="58"/>
      <c r="B78" s="58"/>
      <c r="C78" s="58"/>
    </row>
    <row r="79" spans="1:3">
      <c r="A79" s="58"/>
      <c r="B79" s="58"/>
      <c r="C79" s="58"/>
    </row>
    <row r="80" spans="1:3">
      <c r="A80" s="58"/>
      <c r="B80" s="58"/>
      <c r="C80" s="58"/>
    </row>
    <row r="81" spans="1:3">
      <c r="A81" s="58"/>
      <c r="B81" s="58"/>
      <c r="C81" s="58"/>
    </row>
    <row r="82" spans="1:3">
      <c r="A82" s="58"/>
      <c r="B82" s="58"/>
      <c r="C82" s="58"/>
    </row>
    <row r="83" spans="1:3">
      <c r="A83" s="58"/>
      <c r="B83" s="58"/>
      <c r="C83" s="58"/>
    </row>
    <row r="84" spans="1:3">
      <c r="A84" s="58"/>
      <c r="B84" s="58"/>
      <c r="C84" s="58"/>
    </row>
    <row r="85" spans="1:3">
      <c r="A85" s="58"/>
      <c r="B85" s="58"/>
      <c r="C85" s="58"/>
    </row>
    <row r="86" spans="1:3">
      <c r="A86" s="58"/>
      <c r="B86" s="58"/>
      <c r="C86" s="58"/>
    </row>
    <row r="87" spans="1:3">
      <c r="A87" s="58"/>
      <c r="B87" s="58"/>
      <c r="C87" s="58"/>
    </row>
    <row r="88" spans="1:3">
      <c r="A88" s="58"/>
      <c r="B88" s="58"/>
      <c r="C88" s="58"/>
    </row>
    <row r="89" spans="1:3">
      <c r="A89" s="58"/>
      <c r="B89" s="58"/>
      <c r="C89" s="58"/>
    </row>
    <row r="90" spans="1:3">
      <c r="A90" s="58"/>
      <c r="B90" s="58"/>
      <c r="C90" s="58"/>
    </row>
    <row r="91" spans="1:3">
      <c r="A91" s="58"/>
      <c r="B91" s="58"/>
      <c r="C91" s="58"/>
    </row>
    <row r="92" spans="1:3">
      <c r="A92" s="58"/>
      <c r="B92" s="58"/>
      <c r="C92" s="58"/>
    </row>
    <row r="93" spans="1:3">
      <c r="A93" s="58"/>
      <c r="B93" s="58"/>
      <c r="C93" s="58"/>
    </row>
  </sheetData>
  <pageMargins left="0.7" right="0.7" top="0.75" bottom="0.75" header="0.3" footer="0.3"/>
  <pageSetup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0146E-2794-4FBA-B14E-F96872556D6A}">
  <dimension ref="A1:Y93"/>
  <sheetViews>
    <sheetView showGridLines="0" workbookViewId="0"/>
  </sheetViews>
  <sheetFormatPr defaultRowHeight="10"/>
  <cols>
    <col min="1" max="1" width="15.36328125" style="12" customWidth="1"/>
    <col min="2" max="2" width="51.1796875" style="12" customWidth="1"/>
    <col min="3" max="3" width="9.36328125" style="12" customWidth="1"/>
    <col min="4" max="4" width="8.7265625" style="12" customWidth="1"/>
    <col min="5" max="16384" width="8.7265625" style="12"/>
  </cols>
  <sheetData>
    <row r="1" spans="1:1" ht="14.5">
      <c r="A1" s="52" t="s">
        <v>280</v>
      </c>
    </row>
    <row r="19" spans="1:25" s="96" customFormat="1" ht="12"/>
    <row r="20" spans="1:25" s="96" customFormat="1" ht="12">
      <c r="A20" s="93" t="s">
        <v>0</v>
      </c>
      <c r="B20" s="93" t="s">
        <v>391</v>
      </c>
      <c r="C20" s="94" t="s">
        <v>339</v>
      </c>
    </row>
    <row r="21" spans="1:25" s="96" customFormat="1" ht="12">
      <c r="A21" s="97" t="s">
        <v>369</v>
      </c>
      <c r="B21" s="97" t="s">
        <v>390</v>
      </c>
      <c r="C21" s="99">
        <v>23</v>
      </c>
      <c r="D21" s="137" t="s">
        <v>289</v>
      </c>
      <c r="J21" s="113"/>
      <c r="M21" s="113"/>
      <c r="S21" s="113"/>
      <c r="V21" s="113"/>
      <c r="Y21" s="113"/>
    </row>
    <row r="22" spans="1:25" s="96" customFormat="1" ht="12">
      <c r="A22" s="97" t="s">
        <v>109</v>
      </c>
      <c r="B22" s="97" t="s">
        <v>144</v>
      </c>
      <c r="C22" s="99">
        <v>22.565799999999999</v>
      </c>
      <c r="D22" s="137" t="s">
        <v>289</v>
      </c>
    </row>
    <row r="23" spans="1:25" s="96" customFormat="1" ht="13.5">
      <c r="A23" s="97" t="s">
        <v>19</v>
      </c>
      <c r="B23" s="165" t="s">
        <v>309</v>
      </c>
      <c r="C23" s="99">
        <v>14.4</v>
      </c>
      <c r="D23" s="137" t="s">
        <v>289</v>
      </c>
    </row>
    <row r="24" spans="1:25" s="96" customFormat="1" ht="13.5">
      <c r="A24" s="97" t="s">
        <v>75</v>
      </c>
      <c r="B24" s="165" t="s">
        <v>309</v>
      </c>
      <c r="C24" s="99">
        <v>9.8429300000000008</v>
      </c>
      <c r="D24" s="137" t="s">
        <v>289</v>
      </c>
    </row>
    <row r="25" spans="1:25" s="96" customFormat="1" ht="12">
      <c r="A25" s="97" t="s">
        <v>24</v>
      </c>
      <c r="B25" s="97" t="s">
        <v>145</v>
      </c>
      <c r="C25" s="99">
        <v>9.0773799999999998</v>
      </c>
      <c r="D25" s="137" t="s">
        <v>289</v>
      </c>
    </row>
    <row r="26" spans="1:25" s="96" customFormat="1" ht="12">
      <c r="A26" s="97" t="s">
        <v>25</v>
      </c>
      <c r="B26" s="97" t="s">
        <v>146</v>
      </c>
      <c r="C26" s="99">
        <v>8</v>
      </c>
      <c r="D26" s="137" t="s">
        <v>289</v>
      </c>
    </row>
    <row r="27" spans="1:25" s="96" customFormat="1" ht="12">
      <c r="A27" s="97" t="s">
        <v>128</v>
      </c>
      <c r="B27" s="97" t="s">
        <v>147</v>
      </c>
      <c r="C27" s="99">
        <v>5.0601200000000004</v>
      </c>
      <c r="D27" s="137" t="s">
        <v>289</v>
      </c>
    </row>
    <row r="28" spans="1:25" s="96" customFormat="1" ht="12"/>
    <row r="29" spans="1:25" s="96" customFormat="1" ht="13.5">
      <c r="A29" s="121" t="s">
        <v>307</v>
      </c>
      <c r="B29" s="70"/>
    </row>
    <row r="30" spans="1:25" s="96" customFormat="1" ht="12"/>
    <row r="31" spans="1:25" s="96" customFormat="1" ht="12"/>
    <row r="32" spans="1:25" s="96" customFormat="1" ht="12"/>
    <row r="33" s="96" customFormat="1" ht="12"/>
    <row r="56" spans="1:3" s="11" customFormat="1" ht="10.5">
      <c r="A56" s="65"/>
      <c r="B56" s="65"/>
      <c r="C56" s="65"/>
    </row>
    <row r="57" spans="1:3">
      <c r="A57" s="57"/>
      <c r="B57" s="57"/>
      <c r="C57" s="57"/>
    </row>
    <row r="58" spans="1:3">
      <c r="A58" s="57"/>
      <c r="B58" s="57"/>
      <c r="C58" s="57"/>
    </row>
    <row r="59" spans="1:3">
      <c r="A59" s="57"/>
      <c r="B59" s="57"/>
      <c r="C59" s="57"/>
    </row>
    <row r="60" spans="1:3">
      <c r="A60" s="57"/>
      <c r="B60" s="57"/>
      <c r="C60" s="57"/>
    </row>
    <row r="61" spans="1:3">
      <c r="A61" s="57"/>
      <c r="B61" s="57"/>
      <c r="C61" s="57"/>
    </row>
    <row r="62" spans="1:3">
      <c r="A62" s="57"/>
      <c r="B62" s="57"/>
      <c r="C62" s="57"/>
    </row>
    <row r="63" spans="1:3">
      <c r="A63" s="57"/>
      <c r="B63" s="57"/>
      <c r="C63" s="57"/>
    </row>
    <row r="64" spans="1:3">
      <c r="A64" s="57"/>
      <c r="B64" s="57"/>
      <c r="C64" s="57"/>
    </row>
    <row r="65" spans="1:3">
      <c r="A65" s="57"/>
      <c r="B65" s="57"/>
      <c r="C65" s="57"/>
    </row>
    <row r="66" spans="1:3">
      <c r="A66" s="57"/>
      <c r="B66" s="57"/>
      <c r="C66" s="57"/>
    </row>
    <row r="67" spans="1:3">
      <c r="A67" s="57"/>
      <c r="B67" s="57"/>
      <c r="C67" s="57"/>
    </row>
    <row r="68" spans="1:3">
      <c r="A68" s="57"/>
      <c r="B68" s="57"/>
      <c r="C68" s="57"/>
    </row>
    <row r="69" spans="1:3">
      <c r="A69" s="57"/>
      <c r="B69" s="57"/>
      <c r="C69" s="57"/>
    </row>
    <row r="70" spans="1:3">
      <c r="A70" s="57"/>
      <c r="B70" s="57"/>
      <c r="C70" s="57"/>
    </row>
    <row r="71" spans="1:3">
      <c r="A71" s="57"/>
      <c r="B71" s="57"/>
      <c r="C71" s="57"/>
    </row>
    <row r="72" spans="1:3">
      <c r="A72" s="57"/>
      <c r="B72" s="57"/>
      <c r="C72" s="57"/>
    </row>
    <row r="73" spans="1:3">
      <c r="A73" s="57"/>
      <c r="B73" s="57"/>
      <c r="C73" s="57"/>
    </row>
    <row r="74" spans="1:3">
      <c r="A74" s="57"/>
      <c r="B74" s="57"/>
      <c r="C74" s="57"/>
    </row>
    <row r="75" spans="1:3">
      <c r="A75" s="57"/>
      <c r="B75" s="57"/>
      <c r="C75" s="57"/>
    </row>
    <row r="76" spans="1:3">
      <c r="A76" s="57"/>
      <c r="B76" s="57"/>
      <c r="C76" s="57"/>
    </row>
    <row r="77" spans="1:3">
      <c r="A77" s="57"/>
      <c r="B77" s="57"/>
      <c r="C77" s="57"/>
    </row>
    <row r="78" spans="1:3">
      <c r="A78" s="57"/>
      <c r="B78" s="57"/>
      <c r="C78" s="57"/>
    </row>
    <row r="79" spans="1:3">
      <c r="A79" s="57"/>
      <c r="B79" s="57"/>
      <c r="C79" s="57"/>
    </row>
    <row r="80" spans="1:3">
      <c r="A80" s="57"/>
      <c r="B80" s="57"/>
      <c r="C80" s="57"/>
    </row>
    <row r="81" spans="1:3">
      <c r="A81" s="57"/>
      <c r="B81" s="57"/>
      <c r="C81" s="57"/>
    </row>
    <row r="82" spans="1:3">
      <c r="A82" s="57"/>
      <c r="B82" s="57"/>
      <c r="C82" s="57"/>
    </row>
    <row r="83" spans="1:3">
      <c r="A83" s="57"/>
      <c r="B83" s="57"/>
      <c r="C83" s="57"/>
    </row>
    <row r="84" spans="1:3">
      <c r="A84" s="57"/>
      <c r="B84" s="57"/>
      <c r="C84" s="57"/>
    </row>
    <row r="85" spans="1:3">
      <c r="A85" s="57"/>
      <c r="B85" s="57"/>
      <c r="C85" s="57"/>
    </row>
    <row r="86" spans="1:3">
      <c r="A86" s="57"/>
      <c r="B86" s="57"/>
      <c r="C86" s="57"/>
    </row>
    <row r="87" spans="1:3">
      <c r="A87" s="57"/>
      <c r="B87" s="57"/>
      <c r="C87" s="57"/>
    </row>
    <row r="88" spans="1:3">
      <c r="A88" s="57"/>
      <c r="B88" s="57"/>
      <c r="C88" s="57"/>
    </row>
    <row r="89" spans="1:3">
      <c r="A89" s="57"/>
      <c r="B89" s="57"/>
      <c r="C89" s="57"/>
    </row>
    <row r="90" spans="1:3">
      <c r="A90" s="57"/>
      <c r="B90" s="57"/>
      <c r="C90" s="57"/>
    </row>
    <row r="91" spans="1:3">
      <c r="A91" s="57"/>
      <c r="B91" s="57"/>
      <c r="C91" s="57"/>
    </row>
    <row r="92" spans="1:3">
      <c r="A92" s="57"/>
      <c r="B92" s="57"/>
      <c r="C92" s="57"/>
    </row>
    <row r="93" spans="1:3">
      <c r="A93" s="57"/>
      <c r="B93" s="57"/>
      <c r="C93" s="57"/>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72265-9C4C-40C9-A52F-4295FF61F6F7}">
  <dimension ref="A1:M93"/>
  <sheetViews>
    <sheetView showGridLines="0" workbookViewId="0"/>
  </sheetViews>
  <sheetFormatPr defaultRowHeight="13"/>
  <cols>
    <col min="1" max="1" width="16.81640625" style="19" customWidth="1"/>
    <col min="2" max="15" width="9.81640625" style="19" customWidth="1"/>
    <col min="16" max="16384" width="8.7265625" style="19"/>
  </cols>
  <sheetData>
    <row r="1" spans="1:13" ht="14.5">
      <c r="A1" s="52" t="s">
        <v>281</v>
      </c>
    </row>
    <row r="12" spans="1:13" s="118" customFormat="1" ht="25.5" customHeight="1">
      <c r="B12" s="260" t="s">
        <v>148</v>
      </c>
      <c r="C12" s="260"/>
      <c r="D12" s="260"/>
      <c r="E12" s="260"/>
      <c r="F12" s="260"/>
      <c r="G12" s="260"/>
      <c r="H12" s="260"/>
      <c r="I12" s="260" t="s">
        <v>149</v>
      </c>
      <c r="J12" s="260"/>
      <c r="K12" s="260"/>
      <c r="L12" s="260"/>
      <c r="M12" s="260"/>
    </row>
    <row r="13" spans="1:13" s="96" customFormat="1" ht="24">
      <c r="B13" s="114" t="s">
        <v>150</v>
      </c>
      <c r="C13" s="114" t="s">
        <v>392</v>
      </c>
      <c r="D13" s="114" t="s">
        <v>151</v>
      </c>
      <c r="E13" s="114" t="s">
        <v>393</v>
      </c>
      <c r="F13" s="114" t="s">
        <v>152</v>
      </c>
      <c r="G13" s="114" t="s">
        <v>153</v>
      </c>
      <c r="H13" s="115" t="s">
        <v>154</v>
      </c>
      <c r="I13" s="114" t="s">
        <v>155</v>
      </c>
      <c r="J13" s="114" t="s">
        <v>156</v>
      </c>
      <c r="K13" s="114" t="s">
        <v>157</v>
      </c>
      <c r="L13" s="114" t="s">
        <v>158</v>
      </c>
      <c r="M13" s="115" t="s">
        <v>154</v>
      </c>
    </row>
    <row r="14" spans="1:13" s="96" customFormat="1" ht="12">
      <c r="A14" s="96" t="s">
        <v>159</v>
      </c>
      <c r="B14" s="116">
        <v>16.793893129770993</v>
      </c>
      <c r="C14" s="116">
        <v>51.145038167938928</v>
      </c>
      <c r="D14" s="116">
        <v>27.480916030534353</v>
      </c>
      <c r="E14" s="116">
        <v>2.6717557251908395</v>
      </c>
      <c r="F14" s="116">
        <v>0</v>
      </c>
      <c r="G14" s="116">
        <v>1.9083969465648856</v>
      </c>
      <c r="H14" s="117">
        <v>100</v>
      </c>
      <c r="I14" s="116">
        <v>80.916030534351151</v>
      </c>
      <c r="J14" s="116">
        <v>1.1450381679389312</v>
      </c>
      <c r="K14" s="116">
        <v>14.885496183206106</v>
      </c>
      <c r="L14" s="116">
        <v>3.0534351145038165</v>
      </c>
      <c r="M14" s="117">
        <v>100</v>
      </c>
    </row>
    <row r="56" spans="1:3" s="64" customFormat="1">
      <c r="A56" s="63"/>
      <c r="B56" s="63"/>
      <c r="C56" s="63"/>
    </row>
    <row r="57" spans="1:3">
      <c r="A57" s="56"/>
      <c r="B57" s="56"/>
      <c r="C57" s="56"/>
    </row>
    <row r="58" spans="1:3">
      <c r="A58" s="56"/>
      <c r="B58" s="56"/>
      <c r="C58" s="56"/>
    </row>
    <row r="59" spans="1:3">
      <c r="A59" s="56"/>
      <c r="B59" s="56"/>
      <c r="C59" s="56"/>
    </row>
    <row r="60" spans="1:3">
      <c r="A60" s="56"/>
      <c r="B60" s="56"/>
      <c r="C60" s="56"/>
    </row>
    <row r="61" spans="1:3">
      <c r="A61" s="56"/>
      <c r="B61" s="56"/>
      <c r="C61" s="56"/>
    </row>
    <row r="62" spans="1:3">
      <c r="A62" s="56"/>
      <c r="B62" s="56"/>
      <c r="C62" s="56"/>
    </row>
    <row r="63" spans="1:3">
      <c r="A63" s="56"/>
      <c r="B63" s="56"/>
      <c r="C63" s="56"/>
    </row>
    <row r="64" spans="1:3">
      <c r="A64" s="56"/>
      <c r="B64" s="56"/>
      <c r="C64" s="56"/>
    </row>
    <row r="65" spans="1:3">
      <c r="A65" s="56"/>
      <c r="B65" s="56"/>
      <c r="C65" s="56"/>
    </row>
    <row r="66" spans="1:3">
      <c r="A66" s="56"/>
      <c r="B66" s="56"/>
      <c r="C66" s="56"/>
    </row>
    <row r="67" spans="1:3">
      <c r="A67" s="56"/>
      <c r="B67" s="56"/>
      <c r="C67" s="56"/>
    </row>
    <row r="68" spans="1:3">
      <c r="A68" s="56"/>
      <c r="B68" s="56"/>
      <c r="C68" s="56"/>
    </row>
    <row r="69" spans="1:3">
      <c r="A69" s="56"/>
      <c r="B69" s="56"/>
      <c r="C69" s="56"/>
    </row>
    <row r="70" spans="1:3">
      <c r="A70" s="56"/>
      <c r="B70" s="56"/>
      <c r="C70" s="56"/>
    </row>
    <row r="71" spans="1:3">
      <c r="A71" s="56"/>
      <c r="B71" s="56"/>
      <c r="C71" s="56"/>
    </row>
    <row r="72" spans="1:3">
      <c r="A72" s="56"/>
      <c r="B72" s="56"/>
      <c r="C72" s="56"/>
    </row>
    <row r="73" spans="1:3">
      <c r="A73" s="56"/>
      <c r="B73" s="56"/>
      <c r="C73" s="56"/>
    </row>
    <row r="74" spans="1:3">
      <c r="A74" s="56"/>
      <c r="B74" s="56"/>
      <c r="C74" s="56"/>
    </row>
    <row r="75" spans="1:3">
      <c r="A75" s="56"/>
      <c r="B75" s="56"/>
      <c r="C75" s="56"/>
    </row>
    <row r="76" spans="1:3">
      <c r="A76" s="56"/>
      <c r="B76" s="56"/>
      <c r="C76" s="56"/>
    </row>
    <row r="77" spans="1:3">
      <c r="A77" s="56"/>
      <c r="B77" s="56"/>
      <c r="C77" s="56"/>
    </row>
    <row r="78" spans="1:3">
      <c r="A78" s="56"/>
      <c r="B78" s="56"/>
      <c r="C78" s="56"/>
    </row>
    <row r="79" spans="1:3">
      <c r="A79" s="56"/>
      <c r="B79" s="56"/>
      <c r="C79" s="56"/>
    </row>
    <row r="80" spans="1:3">
      <c r="A80" s="56"/>
      <c r="B80" s="56"/>
      <c r="C80" s="56"/>
    </row>
    <row r="81" spans="1:3">
      <c r="A81" s="56"/>
      <c r="B81" s="56"/>
      <c r="C81" s="56"/>
    </row>
    <row r="82" spans="1:3">
      <c r="A82" s="56"/>
      <c r="B82" s="56"/>
      <c r="C82" s="56"/>
    </row>
    <row r="83" spans="1:3">
      <c r="A83" s="56"/>
      <c r="B83" s="56"/>
      <c r="C83" s="56"/>
    </row>
    <row r="84" spans="1:3">
      <c r="A84" s="56"/>
      <c r="B84" s="56"/>
      <c r="C84" s="56"/>
    </row>
    <row r="85" spans="1:3">
      <c r="A85" s="56"/>
      <c r="B85" s="56"/>
      <c r="C85" s="56"/>
    </row>
    <row r="86" spans="1:3">
      <c r="A86" s="56"/>
      <c r="B86" s="56"/>
      <c r="C86" s="56"/>
    </row>
    <row r="87" spans="1:3">
      <c r="A87" s="56"/>
      <c r="B87" s="56"/>
      <c r="C87" s="56"/>
    </row>
    <row r="88" spans="1:3">
      <c r="A88" s="56"/>
      <c r="B88" s="56"/>
      <c r="C88" s="56"/>
    </row>
    <row r="89" spans="1:3">
      <c r="A89" s="56"/>
      <c r="B89" s="56"/>
      <c r="C89" s="56"/>
    </row>
    <row r="90" spans="1:3">
      <c r="A90" s="56"/>
      <c r="B90" s="56"/>
      <c r="C90" s="56"/>
    </row>
    <row r="91" spans="1:3">
      <c r="A91" s="56"/>
      <c r="B91" s="56"/>
      <c r="C91" s="56"/>
    </row>
    <row r="92" spans="1:3">
      <c r="A92" s="56"/>
      <c r="B92" s="56"/>
      <c r="C92" s="56"/>
    </row>
    <row r="93" spans="1:3">
      <c r="A93" s="56"/>
      <c r="B93" s="56"/>
      <c r="C93" s="56"/>
    </row>
  </sheetData>
  <mergeCells count="2">
    <mergeCell ref="B12:H12"/>
    <mergeCell ref="I12:M12"/>
  </mergeCells>
  <pageMargins left="0.7" right="0.7" top="0.75" bottom="0.75" header="0.3" footer="0.3"/>
  <pageSetup orientation="portrait" horizontalDpi="1200" verticalDpi="12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6BB71-9621-4030-92E7-344BD21EEE2C}">
  <dimension ref="A1:E93"/>
  <sheetViews>
    <sheetView showGridLines="0" workbookViewId="0"/>
  </sheetViews>
  <sheetFormatPr defaultRowHeight="10"/>
  <cols>
    <col min="1" max="1" width="28" style="12" customWidth="1"/>
    <col min="2" max="2" width="65.7265625" style="12" customWidth="1"/>
    <col min="3" max="3" width="8.08984375" style="12" customWidth="1"/>
    <col min="4" max="16384" width="8.7265625" style="12"/>
  </cols>
  <sheetData>
    <row r="1" spans="1:1" ht="14.5">
      <c r="A1" s="52" t="s">
        <v>282</v>
      </c>
    </row>
    <row r="26" spans="1:4" s="96" customFormat="1" ht="12">
      <c r="A26" s="67" t="s">
        <v>0</v>
      </c>
      <c r="B26" s="93" t="s">
        <v>13</v>
      </c>
      <c r="C26" s="94" t="s">
        <v>339</v>
      </c>
      <c r="D26" s="94"/>
    </row>
    <row r="27" spans="1:4" s="96" customFormat="1" ht="12">
      <c r="A27" s="97" t="s">
        <v>14</v>
      </c>
      <c r="B27" s="97" t="s">
        <v>371</v>
      </c>
      <c r="C27" s="98">
        <v>60.8</v>
      </c>
      <c r="D27" s="137" t="s">
        <v>289</v>
      </c>
    </row>
    <row r="28" spans="1:4" s="96" customFormat="1" ht="12">
      <c r="A28" s="97" t="s">
        <v>46</v>
      </c>
      <c r="B28" s="97" t="s">
        <v>81</v>
      </c>
      <c r="C28" s="98">
        <v>50</v>
      </c>
      <c r="D28" s="138" t="s">
        <v>274</v>
      </c>
    </row>
    <row r="29" spans="1:4" s="96" customFormat="1" ht="12">
      <c r="A29" s="97" t="s">
        <v>19</v>
      </c>
      <c r="B29" s="97" t="s">
        <v>372</v>
      </c>
      <c r="C29" s="98">
        <v>48.9</v>
      </c>
      <c r="D29" s="137" t="s">
        <v>289</v>
      </c>
    </row>
    <row r="30" spans="1:4" s="96" customFormat="1" ht="12">
      <c r="A30" s="97" t="s">
        <v>15</v>
      </c>
      <c r="B30" s="165" t="s">
        <v>82</v>
      </c>
      <c r="C30" s="98">
        <v>47.8</v>
      </c>
      <c r="D30" s="137" t="s">
        <v>289</v>
      </c>
    </row>
    <row r="31" spans="1:4" s="96" customFormat="1" ht="13.5">
      <c r="A31" s="97" t="s">
        <v>21</v>
      </c>
      <c r="B31" s="165" t="s">
        <v>304</v>
      </c>
      <c r="C31" s="98">
        <v>40.537240537240535</v>
      </c>
      <c r="D31" s="137" t="s">
        <v>289</v>
      </c>
    </row>
    <row r="32" spans="1:4" s="96" customFormat="1" ht="12">
      <c r="A32" s="97" t="s">
        <v>25</v>
      </c>
      <c r="B32" s="165" t="s">
        <v>373</v>
      </c>
      <c r="C32" s="98">
        <v>40.325339999999997</v>
      </c>
      <c r="D32" s="137" t="s">
        <v>289</v>
      </c>
    </row>
    <row r="33" spans="1:5" s="96" customFormat="1" ht="13.5">
      <c r="A33" s="97" t="s">
        <v>369</v>
      </c>
      <c r="B33" s="165" t="s">
        <v>374</v>
      </c>
      <c r="C33" s="98">
        <v>32</v>
      </c>
      <c r="D33" s="137" t="s">
        <v>289</v>
      </c>
    </row>
    <row r="34" spans="1:5" s="96" customFormat="1" ht="12">
      <c r="A34" s="97" t="s">
        <v>22</v>
      </c>
      <c r="B34" s="165" t="s">
        <v>83</v>
      </c>
      <c r="C34" s="98">
        <v>23.996448598130844</v>
      </c>
      <c r="D34" s="138" t="s">
        <v>274</v>
      </c>
    </row>
    <row r="35" spans="1:5" s="96" customFormat="1" ht="13.5">
      <c r="A35" s="97" t="s">
        <v>395</v>
      </c>
      <c r="B35" s="165" t="s">
        <v>305</v>
      </c>
      <c r="C35" s="98">
        <v>19</v>
      </c>
      <c r="D35" s="137" t="s">
        <v>289</v>
      </c>
    </row>
    <row r="36" spans="1:5" s="96" customFormat="1" ht="12">
      <c r="A36" s="97" t="s">
        <v>370</v>
      </c>
      <c r="B36" s="165" t="s">
        <v>84</v>
      </c>
      <c r="C36" s="98">
        <v>14</v>
      </c>
      <c r="D36" s="137" t="s">
        <v>289</v>
      </c>
    </row>
    <row r="37" spans="1:5" s="96" customFormat="1" ht="13.5">
      <c r="A37" s="97" t="s">
        <v>75</v>
      </c>
      <c r="B37" s="165" t="s">
        <v>306</v>
      </c>
      <c r="C37" s="98">
        <v>13.686313686313687</v>
      </c>
      <c r="D37" s="137" t="s">
        <v>289</v>
      </c>
    </row>
    <row r="38" spans="1:5" s="96" customFormat="1" ht="12">
      <c r="A38" s="97" t="s">
        <v>24</v>
      </c>
      <c r="B38" s="97" t="s">
        <v>85</v>
      </c>
      <c r="C38" s="98">
        <v>5</v>
      </c>
      <c r="D38" s="137" t="s">
        <v>289</v>
      </c>
    </row>
    <row r="39" spans="1:5" s="96" customFormat="1" ht="12"/>
    <row r="40" spans="1:5" s="96" customFormat="1" ht="13.5">
      <c r="A40" s="121" t="s">
        <v>307</v>
      </c>
      <c r="B40" s="70"/>
    </row>
    <row r="41" spans="1:5" ht="12">
      <c r="A41" s="96"/>
      <c r="B41" s="96"/>
      <c r="C41" s="96"/>
      <c r="D41" s="96"/>
      <c r="E41" s="96"/>
    </row>
    <row r="56" spans="1:3" s="11" customFormat="1" ht="10.5">
      <c r="A56" s="65"/>
      <c r="B56" s="65"/>
      <c r="C56" s="65"/>
    </row>
    <row r="57" spans="1:3">
      <c r="A57" s="57"/>
      <c r="B57" s="57"/>
      <c r="C57" s="57"/>
    </row>
    <row r="58" spans="1:3">
      <c r="A58" s="57"/>
      <c r="B58" s="57"/>
      <c r="C58" s="57"/>
    </row>
    <row r="59" spans="1:3">
      <c r="A59" s="57"/>
      <c r="B59" s="57"/>
      <c r="C59" s="57"/>
    </row>
    <row r="60" spans="1:3">
      <c r="A60" s="57"/>
      <c r="B60" s="57"/>
      <c r="C60" s="57"/>
    </row>
    <row r="61" spans="1:3">
      <c r="A61" s="57"/>
      <c r="B61" s="57"/>
      <c r="C61" s="57"/>
    </row>
    <row r="62" spans="1:3">
      <c r="A62" s="57"/>
      <c r="B62" s="57"/>
      <c r="C62" s="57"/>
    </row>
    <row r="63" spans="1:3">
      <c r="A63" s="57"/>
      <c r="B63" s="57"/>
      <c r="C63" s="57"/>
    </row>
    <row r="64" spans="1:3">
      <c r="A64" s="57"/>
      <c r="B64" s="57"/>
      <c r="C64" s="57"/>
    </row>
    <row r="65" spans="1:3">
      <c r="A65" s="57"/>
      <c r="B65" s="57"/>
      <c r="C65" s="57"/>
    </row>
    <row r="66" spans="1:3">
      <c r="A66" s="57"/>
      <c r="B66" s="57"/>
      <c r="C66" s="57"/>
    </row>
    <row r="67" spans="1:3">
      <c r="A67" s="57"/>
      <c r="B67" s="57"/>
      <c r="C67" s="57"/>
    </row>
    <row r="68" spans="1:3">
      <c r="A68" s="57"/>
      <c r="B68" s="57"/>
      <c r="C68" s="57"/>
    </row>
    <row r="69" spans="1:3">
      <c r="A69" s="57"/>
      <c r="B69" s="57"/>
      <c r="C69" s="57"/>
    </row>
    <row r="70" spans="1:3">
      <c r="A70" s="57"/>
      <c r="B70" s="57"/>
      <c r="C70" s="57"/>
    </row>
    <row r="71" spans="1:3">
      <c r="A71" s="57"/>
      <c r="B71" s="57"/>
      <c r="C71" s="57"/>
    </row>
    <row r="72" spans="1:3">
      <c r="A72" s="57"/>
      <c r="B72" s="57"/>
      <c r="C72" s="57"/>
    </row>
    <row r="73" spans="1:3">
      <c r="A73" s="57"/>
      <c r="B73" s="57"/>
      <c r="C73" s="57"/>
    </row>
    <row r="74" spans="1:3">
      <c r="A74" s="57"/>
      <c r="B74" s="57"/>
      <c r="C74" s="57"/>
    </row>
    <row r="75" spans="1:3">
      <c r="A75" s="57"/>
      <c r="B75" s="57"/>
      <c r="C75" s="57"/>
    </row>
    <row r="76" spans="1:3">
      <c r="A76" s="57"/>
      <c r="B76" s="57"/>
      <c r="C76" s="57"/>
    </row>
    <row r="77" spans="1:3">
      <c r="A77" s="57"/>
      <c r="B77" s="57"/>
      <c r="C77" s="57"/>
    </row>
    <row r="78" spans="1:3">
      <c r="A78" s="57"/>
      <c r="B78" s="57"/>
      <c r="C78" s="57"/>
    </row>
    <row r="79" spans="1:3">
      <c r="A79" s="57"/>
      <c r="B79" s="57"/>
      <c r="C79" s="57"/>
    </row>
    <row r="80" spans="1:3">
      <c r="A80" s="57"/>
      <c r="B80" s="57"/>
      <c r="C80" s="57"/>
    </row>
    <row r="81" spans="1:3">
      <c r="A81" s="57"/>
      <c r="B81" s="57"/>
      <c r="C81" s="57"/>
    </row>
    <row r="82" spans="1:3">
      <c r="A82" s="57"/>
      <c r="B82" s="57"/>
      <c r="C82" s="57"/>
    </row>
    <row r="83" spans="1:3">
      <c r="A83" s="57"/>
      <c r="B83" s="57"/>
      <c r="C83" s="57"/>
    </row>
    <row r="84" spans="1:3">
      <c r="A84" s="57"/>
      <c r="B84" s="57"/>
      <c r="C84" s="57"/>
    </row>
    <row r="85" spans="1:3">
      <c r="A85" s="57"/>
      <c r="B85" s="57"/>
      <c r="C85" s="57"/>
    </row>
    <row r="86" spans="1:3">
      <c r="A86" s="57"/>
      <c r="B86" s="57"/>
      <c r="C86" s="57"/>
    </row>
    <row r="87" spans="1:3">
      <c r="A87" s="57"/>
      <c r="B87" s="57"/>
      <c r="C87" s="57"/>
    </row>
    <row r="88" spans="1:3">
      <c r="A88" s="57"/>
      <c r="B88" s="57"/>
      <c r="C88" s="57"/>
    </row>
    <row r="89" spans="1:3">
      <c r="A89" s="57"/>
      <c r="B89" s="57"/>
      <c r="C89" s="57"/>
    </row>
    <row r="90" spans="1:3">
      <c r="A90" s="57"/>
      <c r="B90" s="57"/>
      <c r="C90" s="57"/>
    </row>
    <row r="91" spans="1:3">
      <c r="A91" s="57"/>
      <c r="B91" s="57"/>
      <c r="C91" s="57"/>
    </row>
    <row r="92" spans="1:3">
      <c r="A92" s="57"/>
      <c r="B92" s="57"/>
      <c r="C92" s="57"/>
    </row>
    <row r="93" spans="1:3">
      <c r="A93" s="57"/>
      <c r="B93" s="57"/>
      <c r="C93" s="57"/>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1A04B-7AE7-4E8C-8A93-60D6813EC443}">
  <dimension ref="A1:C98"/>
  <sheetViews>
    <sheetView showGridLines="0" workbookViewId="0"/>
  </sheetViews>
  <sheetFormatPr defaultRowHeight="10"/>
  <cols>
    <col min="1" max="1" width="28" style="12" customWidth="1"/>
    <col min="2" max="2" width="18.1796875" style="12" customWidth="1"/>
    <col min="3" max="3" width="15.7265625" style="12" customWidth="1"/>
    <col min="4" max="4" width="5.453125" style="12" customWidth="1"/>
    <col min="5" max="5" width="4.26953125" style="12" customWidth="1"/>
    <col min="6" max="7" width="5.08984375" style="12" customWidth="1"/>
    <col min="8" max="8" width="54.26953125" style="12" customWidth="1"/>
    <col min="9" max="16384" width="8.7265625" style="12"/>
  </cols>
  <sheetData>
    <row r="1" spans="1:1" ht="14.5">
      <c r="A1" s="52" t="s">
        <v>283</v>
      </c>
    </row>
    <row r="6" spans="1:1" ht="10.5" customHeight="1"/>
    <row r="7" spans="1:1" ht="10.5" customHeight="1"/>
    <row r="8" spans="1:1" ht="10.5" customHeight="1"/>
    <row r="23" spans="1:3" s="163" customFormat="1" ht="12">
      <c r="A23" s="161" t="s">
        <v>86</v>
      </c>
      <c r="B23" s="162"/>
      <c r="C23" s="162"/>
    </row>
    <row r="24" spans="1:3" s="163" customFormat="1" ht="12">
      <c r="A24" s="163" t="s">
        <v>87</v>
      </c>
      <c r="B24" s="164">
        <v>34.1</v>
      </c>
      <c r="C24" s="164">
        <v>44</v>
      </c>
    </row>
    <row r="25" spans="1:3" s="163" customFormat="1" ht="12">
      <c r="A25" s="163" t="s">
        <v>88</v>
      </c>
      <c r="B25" s="164">
        <v>36.911487758945391</v>
      </c>
      <c r="C25" s="164">
        <v>43.859649122807014</v>
      </c>
    </row>
    <row r="26" spans="1:3" s="163" customFormat="1" ht="12">
      <c r="A26" s="163" t="s">
        <v>89</v>
      </c>
      <c r="B26" s="164">
        <v>32.291666666666671</v>
      </c>
      <c r="C26" s="164">
        <v>52.212389380530979</v>
      </c>
    </row>
    <row r="27" spans="1:3" s="163" customFormat="1" ht="12">
      <c r="A27" s="163" t="s">
        <v>375</v>
      </c>
      <c r="B27" s="164">
        <v>7.2727272727272725</v>
      </c>
      <c r="C27" s="164">
        <v>77.906976744186053</v>
      </c>
    </row>
    <row r="28" spans="1:3" s="163" customFormat="1" ht="12"/>
    <row r="29" spans="1:3" s="163" customFormat="1" ht="12">
      <c r="A29" s="163" t="s">
        <v>90</v>
      </c>
      <c r="B29" s="163" t="s">
        <v>35</v>
      </c>
      <c r="C29" s="163" t="s">
        <v>34</v>
      </c>
    </row>
    <row r="30" spans="1:3" s="163" customFormat="1" ht="12">
      <c r="B30" s="163" t="s">
        <v>91</v>
      </c>
      <c r="C30" s="163" t="s">
        <v>92</v>
      </c>
    </row>
    <row r="31" spans="1:3" s="163" customFormat="1" ht="12">
      <c r="B31" s="163" t="s">
        <v>93</v>
      </c>
      <c r="C31" s="163" t="s">
        <v>94</v>
      </c>
    </row>
    <row r="32" spans="1:3" s="163" customFormat="1" ht="12">
      <c r="B32" s="163" t="s">
        <v>95</v>
      </c>
      <c r="C32" s="163" t="s">
        <v>96</v>
      </c>
    </row>
    <row r="33" spans="1:3" s="163" customFormat="1" ht="12"/>
    <row r="34" spans="1:3" s="163" customFormat="1" ht="12">
      <c r="A34" s="161" t="s">
        <v>97</v>
      </c>
    </row>
    <row r="35" spans="1:3" s="163" customFormat="1" ht="12">
      <c r="A35" s="163" t="s">
        <v>87</v>
      </c>
      <c r="B35" s="162">
        <v>8.3000000000000007</v>
      </c>
      <c r="C35" s="162">
        <v>50.6</v>
      </c>
    </row>
    <row r="36" spans="1:3" s="163" customFormat="1" ht="12">
      <c r="A36" s="163" t="s">
        <v>98</v>
      </c>
      <c r="B36" s="162">
        <v>6.9</v>
      </c>
      <c r="C36" s="162">
        <v>35.1</v>
      </c>
    </row>
    <row r="37" spans="1:3" s="163" customFormat="1" ht="12">
      <c r="A37" s="163" t="s">
        <v>375</v>
      </c>
      <c r="B37" s="162">
        <v>0</v>
      </c>
      <c r="C37" s="162">
        <v>68</v>
      </c>
    </row>
    <row r="38" spans="1:3" s="163" customFormat="1" ht="12"/>
    <row r="39" spans="1:3" s="163" customFormat="1" ht="12">
      <c r="A39" s="163" t="s">
        <v>90</v>
      </c>
      <c r="B39" s="163" t="s">
        <v>35</v>
      </c>
      <c r="C39" s="163" t="s">
        <v>34</v>
      </c>
    </row>
    <row r="40" spans="1:3" s="163" customFormat="1" ht="12">
      <c r="B40" s="163" t="s">
        <v>376</v>
      </c>
      <c r="C40" s="163" t="s">
        <v>99</v>
      </c>
    </row>
    <row r="41" spans="1:3" s="163" customFormat="1" ht="12">
      <c r="B41" s="163" t="s">
        <v>377</v>
      </c>
      <c r="C41" s="163" t="s">
        <v>100</v>
      </c>
    </row>
    <row r="42" spans="1:3" s="163" customFormat="1" ht="12"/>
    <row r="43" spans="1:3" s="163" customFormat="1" ht="12">
      <c r="B43" s="163" t="s">
        <v>101</v>
      </c>
    </row>
    <row r="44" spans="1:3" s="163" customFormat="1" ht="12"/>
    <row r="45" spans="1:3" s="163" customFormat="1" ht="12"/>
    <row r="46" spans="1:3" s="163" customFormat="1" ht="12"/>
    <row r="47" spans="1:3" s="163" customFormat="1" ht="12"/>
    <row r="48" spans="1:3" s="163" customFormat="1" ht="12"/>
    <row r="49" s="163" customFormat="1" ht="12"/>
    <row r="50" s="163" customFormat="1" ht="12"/>
    <row r="51" s="163" customFormat="1" ht="12"/>
    <row r="52" s="163" customFormat="1" ht="12"/>
    <row r="53" s="163" customFormat="1" ht="12"/>
    <row r="54" s="163" customFormat="1" ht="12"/>
    <row r="55" s="163" customFormat="1" ht="12"/>
    <row r="56" s="161" customFormat="1" ht="12"/>
    <row r="57" s="163" customFormat="1" ht="12"/>
    <row r="58" s="163" customFormat="1" ht="12"/>
    <row r="59" s="163" customFormat="1" ht="12"/>
    <row r="60" s="163" customFormat="1" ht="12"/>
    <row r="61" s="163" customFormat="1" ht="12"/>
    <row r="62" s="163" customFormat="1" ht="12"/>
    <row r="63" s="163" customFormat="1" ht="12"/>
    <row r="64" s="163" customFormat="1" ht="12"/>
    <row r="65" s="163" customFormat="1" ht="12"/>
    <row r="66" s="163" customFormat="1" ht="12"/>
    <row r="67" s="163" customFormat="1" ht="12"/>
    <row r="68" s="163" customFormat="1" ht="12"/>
    <row r="69" s="163" customFormat="1" ht="12"/>
    <row r="70" s="163" customFormat="1" ht="12"/>
    <row r="71" s="163" customFormat="1" ht="12"/>
    <row r="72" s="163" customFormat="1" ht="12"/>
    <row r="73" s="163" customFormat="1" ht="12"/>
    <row r="74" s="163" customFormat="1" ht="12"/>
    <row r="75" s="163" customFormat="1" ht="12"/>
    <row r="76" s="163" customFormat="1" ht="12"/>
    <row r="77" s="163" customFormat="1" ht="12"/>
    <row r="78" s="163" customFormat="1" ht="12"/>
    <row r="79" s="163" customFormat="1" ht="12"/>
    <row r="80" s="163" customFormat="1" ht="12"/>
    <row r="81" s="163" customFormat="1" ht="12"/>
    <row r="82" s="163" customFormat="1" ht="12"/>
    <row r="83" s="163" customFormat="1" ht="12"/>
    <row r="84" s="163" customFormat="1" ht="12"/>
    <row r="85" s="163" customFormat="1" ht="12"/>
    <row r="86" s="163" customFormat="1" ht="12"/>
    <row r="87" s="163" customFormat="1" ht="12"/>
    <row r="88" s="163" customFormat="1" ht="12"/>
    <row r="89" s="163" customFormat="1" ht="12"/>
    <row r="90" s="163" customFormat="1" ht="12"/>
    <row r="91" s="163" customFormat="1" ht="12"/>
    <row r="92" s="163" customFormat="1" ht="12"/>
    <row r="93" s="163" customFormat="1" ht="12"/>
    <row r="94" s="163" customFormat="1" ht="12"/>
    <row r="95" s="163" customFormat="1" ht="12"/>
    <row r="96" s="163" customFormat="1" ht="12"/>
    <row r="97" s="163" customFormat="1" ht="12"/>
    <row r="98" s="163" customFormat="1" ht="1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3401E-4BBF-43DE-AE30-DAAFED49AB22}">
  <dimension ref="A1:AA336"/>
  <sheetViews>
    <sheetView showGridLines="0" zoomScaleNormal="100" workbookViewId="0"/>
  </sheetViews>
  <sheetFormatPr defaultColWidth="8.7265625" defaultRowHeight="12"/>
  <cols>
    <col min="1" max="1" width="28" style="25" customWidth="1"/>
    <col min="2" max="2" width="14.7265625" style="252" customWidth="1"/>
    <col min="3" max="3" width="15.7265625" style="245" customWidth="1"/>
    <col min="4" max="4" width="8.7265625" style="25"/>
    <col min="5" max="5" width="30.1796875" style="22" customWidth="1"/>
    <col min="6" max="6" width="8.7265625" style="22" customWidth="1"/>
    <col min="7" max="7" width="8.7265625" style="23" customWidth="1"/>
    <col min="8" max="9" width="8.7265625" style="22" customWidth="1"/>
    <col min="10" max="11" width="8.7265625" style="22"/>
    <col min="12" max="12" width="8.7265625" style="22" customWidth="1"/>
    <col min="13" max="16384" width="8.7265625" style="22"/>
  </cols>
  <sheetData>
    <row r="1" spans="1:10" s="21" customFormat="1" ht="14.5">
      <c r="A1" s="44" t="s">
        <v>265</v>
      </c>
      <c r="B1" s="246"/>
      <c r="C1" s="234"/>
      <c r="D1" s="20"/>
      <c r="G1" s="20"/>
      <c r="H1" s="22"/>
    </row>
    <row r="2" spans="1:10" s="21" customFormat="1">
      <c r="A2" s="20"/>
      <c r="B2" s="246"/>
      <c r="C2" s="234"/>
      <c r="D2" s="20"/>
      <c r="G2" s="24"/>
      <c r="H2" s="22"/>
    </row>
    <row r="3" spans="1:10" s="21" customFormat="1">
      <c r="A3" s="20"/>
      <c r="B3" s="246"/>
      <c r="C3" s="234"/>
      <c r="D3" s="20"/>
      <c r="G3" s="24"/>
      <c r="H3" s="22"/>
    </row>
    <row r="4" spans="1:10" s="21" customFormat="1">
      <c r="A4" s="20"/>
      <c r="B4" s="246"/>
      <c r="C4" s="234"/>
      <c r="D4" s="20"/>
      <c r="G4" s="24"/>
      <c r="H4" s="22"/>
    </row>
    <row r="5" spans="1:10" s="21" customFormat="1">
      <c r="A5" s="20"/>
      <c r="B5" s="246"/>
      <c r="C5" s="234"/>
      <c r="D5" s="20"/>
      <c r="G5" s="24"/>
      <c r="H5" s="22"/>
    </row>
    <row r="6" spans="1:10" s="21" customFormat="1">
      <c r="A6" s="20"/>
      <c r="B6" s="246"/>
      <c r="C6" s="234"/>
      <c r="D6" s="20"/>
      <c r="G6" s="24"/>
      <c r="J6" s="22"/>
    </row>
    <row r="7" spans="1:10" s="21" customFormat="1">
      <c r="A7" s="20"/>
      <c r="B7" s="246"/>
      <c r="C7" s="234"/>
      <c r="D7" s="20"/>
      <c r="G7" s="24"/>
      <c r="J7" s="22"/>
    </row>
    <row r="8" spans="1:10" s="21" customFormat="1">
      <c r="A8" s="20"/>
      <c r="B8" s="246"/>
      <c r="C8" s="234"/>
      <c r="D8" s="20"/>
      <c r="G8" s="24"/>
      <c r="J8" s="22"/>
    </row>
    <row r="47" spans="1:20" s="215" customFormat="1">
      <c r="A47" s="214" t="s">
        <v>160</v>
      </c>
      <c r="B47" s="247" t="s">
        <v>161</v>
      </c>
      <c r="C47" s="235" t="s">
        <v>162</v>
      </c>
      <c r="D47" s="214"/>
      <c r="G47" s="216"/>
      <c r="L47" s="217"/>
      <c r="M47" s="216"/>
      <c r="O47" s="218"/>
    </row>
    <row r="48" spans="1:20" s="219" customFormat="1">
      <c r="A48" s="219" t="s">
        <v>169</v>
      </c>
      <c r="B48" s="253" t="s">
        <v>163</v>
      </c>
      <c r="C48" s="236">
        <v>1</v>
      </c>
      <c r="D48" s="220"/>
      <c r="G48" s="221"/>
      <c r="I48" s="222"/>
      <c r="J48" s="223"/>
      <c r="K48" s="223"/>
      <c r="L48" s="224"/>
      <c r="M48" s="225"/>
      <c r="N48" s="225"/>
      <c r="O48" s="226"/>
      <c r="P48" s="222"/>
      <c r="Q48" s="223"/>
      <c r="R48" s="223"/>
      <c r="S48" s="223"/>
      <c r="T48" s="222"/>
    </row>
    <row r="49" spans="1:19" s="219" customFormat="1">
      <c r="B49" s="253" t="s">
        <v>164</v>
      </c>
      <c r="C49" s="237">
        <v>1</v>
      </c>
      <c r="D49" s="220"/>
      <c r="G49" s="144"/>
      <c r="H49" s="227"/>
      <c r="I49" s="144"/>
      <c r="J49" s="144"/>
      <c r="K49" s="144"/>
      <c r="L49" s="144"/>
      <c r="M49" s="144"/>
      <c r="N49" s="144"/>
      <c r="O49" s="144"/>
      <c r="Q49" s="221"/>
      <c r="R49" s="221"/>
      <c r="S49" s="221"/>
    </row>
    <row r="50" spans="1:19" s="219" customFormat="1">
      <c r="B50" s="253" t="s">
        <v>165</v>
      </c>
      <c r="C50" s="237">
        <v>0</v>
      </c>
      <c r="D50" s="220"/>
      <c r="G50" s="144"/>
      <c r="H50" s="227"/>
      <c r="I50" s="144"/>
      <c r="J50" s="144"/>
      <c r="K50" s="144"/>
      <c r="L50" s="144"/>
      <c r="M50" s="144"/>
      <c r="N50" s="144"/>
      <c r="O50" s="144"/>
      <c r="Q50" s="221"/>
      <c r="R50" s="221"/>
      <c r="S50" s="221"/>
    </row>
    <row r="51" spans="1:19" s="219" customFormat="1">
      <c r="B51" s="253" t="s">
        <v>166</v>
      </c>
      <c r="C51" s="238">
        <v>0</v>
      </c>
      <c r="D51" s="220"/>
      <c r="G51" s="144"/>
      <c r="H51" s="227"/>
      <c r="I51" s="144"/>
      <c r="J51" s="144"/>
      <c r="K51" s="144"/>
      <c r="L51" s="144"/>
      <c r="M51" s="144"/>
      <c r="N51" s="144"/>
      <c r="O51" s="144"/>
      <c r="Q51" s="221"/>
      <c r="R51" s="221"/>
      <c r="S51" s="221"/>
    </row>
    <row r="52" spans="1:19" s="219" customFormat="1">
      <c r="B52" s="253" t="s">
        <v>168</v>
      </c>
      <c r="C52" s="239">
        <v>0</v>
      </c>
      <c r="D52" s="220"/>
      <c r="G52" s="230"/>
      <c r="H52" s="227"/>
      <c r="I52" s="144"/>
      <c r="J52" s="144"/>
      <c r="K52" s="144"/>
      <c r="L52" s="144"/>
      <c r="M52" s="144"/>
      <c r="N52" s="144"/>
      <c r="O52" s="144"/>
      <c r="Q52" s="221"/>
      <c r="R52" s="221"/>
      <c r="S52" s="221"/>
    </row>
    <row r="53" spans="1:19" s="219" customFormat="1">
      <c r="A53" s="219" t="s">
        <v>170</v>
      </c>
      <c r="B53" s="253" t="s">
        <v>163</v>
      </c>
      <c r="C53" s="236">
        <v>1</v>
      </c>
      <c r="D53" s="220"/>
      <c r="G53" s="144"/>
      <c r="H53" s="227"/>
      <c r="I53" s="144"/>
      <c r="J53" s="144"/>
      <c r="K53" s="144"/>
      <c r="L53" s="144"/>
      <c r="M53" s="144"/>
      <c r="N53" s="144"/>
      <c r="O53" s="144"/>
      <c r="Q53" s="221"/>
      <c r="R53" s="221"/>
      <c r="S53" s="221"/>
    </row>
    <row r="54" spans="1:19" s="219" customFormat="1">
      <c r="B54" s="253" t="s">
        <v>164</v>
      </c>
      <c r="C54" s="240">
        <v>4</v>
      </c>
      <c r="D54" s="220"/>
      <c r="G54" s="144"/>
      <c r="H54" s="227"/>
      <c r="I54" s="144"/>
      <c r="J54" s="144"/>
      <c r="K54" s="144"/>
      <c r="L54" s="144"/>
      <c r="M54" s="144"/>
      <c r="N54" s="144"/>
      <c r="O54" s="144"/>
      <c r="Q54" s="221"/>
      <c r="R54" s="221"/>
      <c r="S54" s="221"/>
    </row>
    <row r="55" spans="1:19" s="219" customFormat="1">
      <c r="B55" s="253" t="s">
        <v>165</v>
      </c>
      <c r="C55" s="240">
        <v>4</v>
      </c>
      <c r="D55" s="220"/>
      <c r="G55" s="144"/>
      <c r="H55" s="227"/>
      <c r="I55" s="144"/>
      <c r="J55" s="144"/>
      <c r="K55" s="144"/>
      <c r="L55" s="144"/>
      <c r="M55" s="144"/>
      <c r="N55" s="144"/>
      <c r="O55" s="144"/>
      <c r="Q55" s="221"/>
      <c r="R55" s="221"/>
      <c r="S55" s="221"/>
    </row>
    <row r="56" spans="1:19" s="219" customFormat="1">
      <c r="B56" s="253" t="s">
        <v>166</v>
      </c>
      <c r="C56" s="241">
        <v>0</v>
      </c>
      <c r="D56" s="220"/>
      <c r="G56" s="221"/>
      <c r="Q56" s="221"/>
      <c r="R56" s="221"/>
      <c r="S56" s="221"/>
    </row>
    <row r="57" spans="1:19" s="219" customFormat="1">
      <c r="B57" s="253" t="s">
        <v>168</v>
      </c>
      <c r="C57" s="242">
        <v>2</v>
      </c>
      <c r="D57" s="220"/>
      <c r="G57" s="221"/>
      <c r="J57" s="221"/>
      <c r="K57" s="221"/>
      <c r="L57" s="228"/>
      <c r="M57" s="229"/>
      <c r="N57" s="229"/>
      <c r="O57" s="229"/>
      <c r="Q57" s="221"/>
      <c r="R57" s="221"/>
      <c r="S57" s="221"/>
    </row>
    <row r="58" spans="1:19" s="219" customFormat="1">
      <c r="A58" s="219" t="s">
        <v>171</v>
      </c>
      <c r="B58" s="253" t="s">
        <v>163</v>
      </c>
      <c r="C58" s="236">
        <v>7</v>
      </c>
      <c r="D58" s="220"/>
      <c r="G58" s="218"/>
      <c r="H58" s="218"/>
      <c r="I58" s="144"/>
      <c r="J58" s="144"/>
      <c r="K58" s="144"/>
      <c r="L58" s="144"/>
      <c r="M58" s="144"/>
      <c r="N58" s="144"/>
      <c r="O58" s="229"/>
      <c r="Q58" s="221"/>
      <c r="R58" s="221"/>
      <c r="S58" s="221"/>
    </row>
    <row r="59" spans="1:19" s="219" customFormat="1">
      <c r="B59" s="253" t="s">
        <v>164</v>
      </c>
      <c r="C59" s="237">
        <v>7</v>
      </c>
      <c r="D59" s="220"/>
      <c r="G59" s="226"/>
      <c r="H59" s="226"/>
      <c r="I59" s="226"/>
      <c r="J59" s="226"/>
      <c r="K59" s="231"/>
      <c r="L59" s="231"/>
      <c r="M59" s="231"/>
      <c r="N59" s="231"/>
      <c r="O59" s="229"/>
      <c r="Q59" s="221"/>
      <c r="R59" s="221"/>
      <c r="S59" s="221"/>
    </row>
    <row r="60" spans="1:19" s="219" customFormat="1">
      <c r="B60" s="253" t="s">
        <v>165</v>
      </c>
      <c r="C60" s="237">
        <v>7</v>
      </c>
      <c r="D60" s="220"/>
      <c r="G60" s="144"/>
      <c r="H60" s="144"/>
      <c r="O60" s="229"/>
      <c r="P60" s="144"/>
      <c r="Q60" s="144"/>
      <c r="R60" s="221"/>
      <c r="S60" s="221"/>
    </row>
    <row r="61" spans="1:19" s="219" customFormat="1">
      <c r="B61" s="253" t="s">
        <v>166</v>
      </c>
      <c r="C61" s="238">
        <v>3</v>
      </c>
      <c r="D61" s="220"/>
      <c r="G61" s="230"/>
      <c r="H61" s="230"/>
      <c r="O61" s="229"/>
      <c r="P61" s="230"/>
      <c r="Q61" s="144"/>
      <c r="R61" s="221"/>
      <c r="S61" s="221"/>
    </row>
    <row r="62" spans="1:19" s="219" customFormat="1">
      <c r="B62" s="253" t="s">
        <v>167</v>
      </c>
      <c r="C62" s="238">
        <v>1</v>
      </c>
      <c r="D62" s="220"/>
      <c r="G62" s="144"/>
      <c r="H62" s="144"/>
      <c r="O62" s="229"/>
      <c r="P62" s="144"/>
      <c r="Q62" s="144"/>
      <c r="R62" s="221"/>
      <c r="S62" s="221"/>
    </row>
    <row r="63" spans="1:19" s="219" customFormat="1">
      <c r="B63" s="253" t="s">
        <v>168</v>
      </c>
      <c r="C63" s="239">
        <v>4</v>
      </c>
      <c r="D63" s="220"/>
      <c r="G63" s="144"/>
      <c r="H63" s="144"/>
      <c r="O63" s="229"/>
      <c r="P63" s="144"/>
      <c r="Q63" s="144"/>
      <c r="R63" s="221"/>
      <c r="S63" s="221"/>
    </row>
    <row r="64" spans="1:19" s="219" customFormat="1">
      <c r="A64" s="219" t="s">
        <v>172</v>
      </c>
      <c r="B64" s="253" t="s">
        <v>163</v>
      </c>
      <c r="C64" s="236">
        <v>1</v>
      </c>
      <c r="D64" s="220"/>
      <c r="G64" s="144"/>
      <c r="H64" s="144"/>
      <c r="O64" s="229"/>
      <c r="P64" s="144"/>
      <c r="Q64" s="144"/>
      <c r="R64" s="221"/>
      <c r="S64" s="221"/>
    </row>
    <row r="65" spans="1:23" s="219" customFormat="1">
      <c r="B65" s="253" t="s">
        <v>164</v>
      </c>
      <c r="C65" s="237">
        <v>1</v>
      </c>
      <c r="D65" s="220"/>
      <c r="G65" s="144"/>
      <c r="H65" s="144"/>
      <c r="O65" s="229"/>
      <c r="P65" s="144"/>
      <c r="Q65" s="144"/>
      <c r="R65" s="221"/>
      <c r="S65" s="221"/>
    </row>
    <row r="66" spans="1:23" s="219" customFormat="1">
      <c r="B66" s="253" t="s">
        <v>165</v>
      </c>
      <c r="C66" s="237">
        <v>2</v>
      </c>
      <c r="D66" s="220"/>
      <c r="G66" s="144"/>
      <c r="H66" s="144"/>
      <c r="O66" s="229"/>
      <c r="P66" s="144"/>
      <c r="Q66" s="144"/>
      <c r="R66" s="221"/>
      <c r="S66" s="221"/>
      <c r="W66" s="232"/>
    </row>
    <row r="67" spans="1:23" s="219" customFormat="1">
      <c r="B67" s="253" t="s">
        <v>166</v>
      </c>
      <c r="C67" s="238">
        <v>0</v>
      </c>
      <c r="D67" s="220"/>
      <c r="G67" s="144"/>
      <c r="J67" s="233"/>
      <c r="K67" s="221"/>
      <c r="L67" s="228"/>
      <c r="M67" s="229"/>
      <c r="N67" s="229"/>
      <c r="O67" s="229"/>
      <c r="Q67" s="221"/>
      <c r="R67" s="221"/>
      <c r="S67" s="221"/>
    </row>
    <row r="68" spans="1:23" s="219" customFormat="1">
      <c r="B68" s="253" t="s">
        <v>173</v>
      </c>
      <c r="C68" s="238">
        <v>1</v>
      </c>
      <c r="D68" s="220"/>
      <c r="G68" s="144"/>
      <c r="J68" s="233"/>
      <c r="K68" s="221"/>
      <c r="L68" s="228"/>
      <c r="M68" s="229"/>
      <c r="N68" s="229"/>
      <c r="O68" s="229"/>
      <c r="Q68" s="221"/>
      <c r="R68" s="221"/>
      <c r="S68" s="221"/>
    </row>
    <row r="69" spans="1:23" s="219" customFormat="1">
      <c r="B69" s="253" t="s">
        <v>168</v>
      </c>
      <c r="C69" s="239">
        <v>1</v>
      </c>
      <c r="D69" s="220"/>
      <c r="G69" s="221"/>
      <c r="J69" s="221"/>
      <c r="K69" s="221"/>
      <c r="L69" s="228"/>
      <c r="M69" s="229"/>
      <c r="N69" s="229"/>
      <c r="O69" s="229"/>
      <c r="Q69" s="221"/>
      <c r="R69" s="221"/>
      <c r="S69" s="221"/>
    </row>
    <row r="70" spans="1:23" s="219" customFormat="1">
      <c r="A70" s="219" t="s">
        <v>174</v>
      </c>
      <c r="B70" s="253" t="s">
        <v>163</v>
      </c>
      <c r="C70" s="236">
        <v>2</v>
      </c>
      <c r="D70" s="220"/>
      <c r="G70" s="221"/>
      <c r="J70" s="221"/>
      <c r="K70" s="221"/>
      <c r="L70" s="228"/>
      <c r="M70" s="229"/>
      <c r="N70" s="229"/>
      <c r="O70" s="229"/>
      <c r="Q70" s="221"/>
      <c r="R70" s="221"/>
      <c r="S70" s="221"/>
    </row>
    <row r="71" spans="1:23" s="219" customFormat="1">
      <c r="B71" s="253" t="s">
        <v>164</v>
      </c>
      <c r="C71" s="237">
        <v>5</v>
      </c>
      <c r="D71" s="220"/>
      <c r="G71" s="221"/>
      <c r="J71" s="221"/>
      <c r="K71" s="221"/>
      <c r="L71" s="228"/>
      <c r="M71" s="229"/>
      <c r="N71" s="229"/>
      <c r="O71" s="229"/>
      <c r="Q71" s="221"/>
      <c r="R71" s="221"/>
      <c r="S71" s="221"/>
    </row>
    <row r="72" spans="1:23" s="219" customFormat="1">
      <c r="B72" s="253" t="s">
        <v>165</v>
      </c>
      <c r="C72" s="237">
        <v>3</v>
      </c>
      <c r="D72" s="220"/>
      <c r="G72" s="221"/>
      <c r="J72" s="221"/>
      <c r="K72" s="221"/>
      <c r="L72" s="228"/>
      <c r="M72" s="229"/>
      <c r="N72" s="229"/>
      <c r="O72" s="229"/>
      <c r="Q72" s="221"/>
      <c r="R72" s="221"/>
      <c r="S72" s="221"/>
    </row>
    <row r="73" spans="1:23" s="219" customFormat="1">
      <c r="B73" s="253" t="s">
        <v>166</v>
      </c>
      <c r="C73" s="238">
        <v>1</v>
      </c>
      <c r="D73" s="220"/>
      <c r="G73" s="221"/>
      <c r="J73" s="221"/>
      <c r="K73" s="221"/>
      <c r="L73" s="228"/>
      <c r="M73" s="229"/>
      <c r="N73" s="229"/>
      <c r="O73" s="229"/>
      <c r="Q73" s="221"/>
      <c r="R73" s="221"/>
      <c r="S73" s="221"/>
    </row>
    <row r="74" spans="1:23" s="219" customFormat="1">
      <c r="B74" s="253" t="s">
        <v>168</v>
      </c>
      <c r="C74" s="239">
        <v>1</v>
      </c>
      <c r="D74" s="220"/>
      <c r="G74" s="221"/>
      <c r="J74" s="221"/>
      <c r="K74" s="221"/>
      <c r="L74" s="228"/>
      <c r="M74" s="229"/>
      <c r="N74" s="229"/>
      <c r="O74" s="229"/>
      <c r="Q74" s="221"/>
      <c r="R74" s="221"/>
      <c r="S74" s="221"/>
    </row>
    <row r="75" spans="1:23" s="219" customFormat="1">
      <c r="A75" s="219" t="s">
        <v>175</v>
      </c>
      <c r="B75" s="253" t="s">
        <v>163</v>
      </c>
      <c r="C75" s="236">
        <v>0</v>
      </c>
      <c r="D75" s="220"/>
      <c r="G75" s="221"/>
      <c r="J75" s="221"/>
      <c r="K75" s="221"/>
      <c r="L75" s="228"/>
      <c r="M75" s="229"/>
      <c r="N75" s="229"/>
      <c r="O75" s="229"/>
      <c r="Q75" s="221"/>
      <c r="R75" s="221"/>
      <c r="S75" s="221"/>
    </row>
    <row r="76" spans="1:23" s="219" customFormat="1">
      <c r="B76" s="253" t="s">
        <v>164</v>
      </c>
      <c r="C76" s="237">
        <v>2</v>
      </c>
      <c r="D76" s="220"/>
      <c r="G76" s="221"/>
      <c r="J76" s="221"/>
      <c r="K76" s="221"/>
      <c r="L76" s="228"/>
      <c r="M76" s="229"/>
      <c r="N76" s="229"/>
      <c r="O76" s="229"/>
      <c r="Q76" s="221"/>
      <c r="R76" s="221"/>
      <c r="S76" s="221"/>
    </row>
    <row r="77" spans="1:23" s="219" customFormat="1">
      <c r="B77" s="253" t="s">
        <v>165</v>
      </c>
      <c r="C77" s="237">
        <v>2</v>
      </c>
      <c r="D77" s="220"/>
      <c r="G77" s="221"/>
      <c r="J77" s="221"/>
      <c r="K77" s="221"/>
      <c r="L77" s="228"/>
      <c r="M77" s="229"/>
      <c r="N77" s="229"/>
      <c r="O77" s="229"/>
      <c r="Q77" s="221"/>
      <c r="R77" s="221"/>
      <c r="S77" s="221"/>
    </row>
    <row r="78" spans="1:23" s="219" customFormat="1">
      <c r="B78" s="253" t="s">
        <v>166</v>
      </c>
      <c r="C78" s="238">
        <v>0</v>
      </c>
      <c r="D78" s="220"/>
      <c r="G78" s="221"/>
      <c r="J78" s="221"/>
      <c r="K78" s="221"/>
      <c r="L78" s="228"/>
      <c r="M78" s="229"/>
      <c r="N78" s="229"/>
      <c r="O78" s="229"/>
      <c r="Q78" s="221"/>
      <c r="R78" s="221"/>
      <c r="S78" s="221"/>
    </row>
    <row r="79" spans="1:23" s="219" customFormat="1">
      <c r="B79" s="253" t="s">
        <v>168</v>
      </c>
      <c r="C79" s="239">
        <v>0</v>
      </c>
      <c r="D79" s="220"/>
      <c r="G79" s="221"/>
      <c r="J79" s="221"/>
      <c r="K79" s="221"/>
      <c r="L79" s="228"/>
      <c r="M79" s="229"/>
      <c r="N79" s="229"/>
      <c r="O79" s="229"/>
      <c r="Q79" s="221"/>
      <c r="R79" s="221"/>
      <c r="S79" s="221"/>
    </row>
    <row r="80" spans="1:23" s="219" customFormat="1">
      <c r="A80" s="219" t="s">
        <v>176</v>
      </c>
      <c r="B80" s="253" t="s">
        <v>163</v>
      </c>
      <c r="C80" s="236">
        <v>3</v>
      </c>
      <c r="D80" s="220"/>
      <c r="G80" s="221"/>
      <c r="J80" s="221"/>
      <c r="K80" s="221"/>
      <c r="L80" s="228"/>
      <c r="M80" s="229"/>
      <c r="N80" s="229"/>
      <c r="O80" s="229"/>
      <c r="Q80" s="221"/>
      <c r="R80" s="221"/>
      <c r="S80" s="221"/>
    </row>
    <row r="81" spans="1:27" s="219" customFormat="1">
      <c r="B81" s="253" t="s">
        <v>164</v>
      </c>
      <c r="C81" s="237">
        <v>2</v>
      </c>
      <c r="D81" s="220"/>
      <c r="G81" s="221"/>
      <c r="J81" s="221"/>
      <c r="K81" s="221"/>
      <c r="L81" s="228"/>
      <c r="M81" s="229"/>
      <c r="N81" s="229"/>
      <c r="O81" s="229"/>
      <c r="Q81" s="221"/>
      <c r="R81" s="221"/>
      <c r="S81" s="221"/>
    </row>
    <row r="82" spans="1:27" s="219" customFormat="1">
      <c r="B82" s="253" t="s">
        <v>165</v>
      </c>
      <c r="C82" s="237">
        <v>1</v>
      </c>
      <c r="D82" s="220"/>
      <c r="G82" s="221"/>
      <c r="J82" s="221"/>
      <c r="K82" s="221"/>
      <c r="L82" s="228"/>
      <c r="M82" s="229"/>
      <c r="N82" s="229"/>
      <c r="O82" s="229"/>
      <c r="Q82" s="221"/>
      <c r="R82" s="221"/>
      <c r="S82" s="221"/>
    </row>
    <row r="83" spans="1:27" s="219" customFormat="1">
      <c r="B83" s="253" t="s">
        <v>166</v>
      </c>
      <c r="C83" s="238">
        <v>1</v>
      </c>
      <c r="D83" s="220"/>
      <c r="G83" s="221"/>
      <c r="J83" s="221"/>
      <c r="K83" s="221"/>
      <c r="L83" s="228"/>
      <c r="M83" s="229"/>
      <c r="N83" s="229"/>
      <c r="O83" s="229"/>
      <c r="Q83" s="221"/>
      <c r="R83" s="221"/>
      <c r="S83" s="221"/>
    </row>
    <row r="84" spans="1:27" s="219" customFormat="1">
      <c r="A84" s="220"/>
      <c r="B84" s="253" t="s">
        <v>168</v>
      </c>
      <c r="C84" s="239">
        <v>1</v>
      </c>
      <c r="D84" s="220"/>
      <c r="G84" s="221"/>
      <c r="J84" s="221"/>
      <c r="K84" s="221"/>
      <c r="L84" s="228"/>
      <c r="M84" s="229"/>
      <c r="N84" s="229"/>
      <c r="O84" s="229"/>
      <c r="Q84" s="221"/>
      <c r="R84" s="221"/>
      <c r="S84" s="221"/>
    </row>
    <row r="85" spans="1:27" s="219" customFormat="1">
      <c r="A85" s="220"/>
      <c r="B85" s="248"/>
      <c r="C85" s="243"/>
      <c r="D85" s="220"/>
      <c r="G85" s="221"/>
      <c r="J85" s="221"/>
      <c r="K85" s="221"/>
      <c r="L85" s="228"/>
      <c r="M85" s="229"/>
      <c r="N85" s="229"/>
      <c r="O85" s="229"/>
      <c r="Q85" s="221"/>
      <c r="R85" s="221"/>
      <c r="S85" s="221"/>
    </row>
    <row r="86" spans="1:27" s="219" customFormat="1">
      <c r="A86" s="220"/>
      <c r="B86" s="248"/>
      <c r="C86" s="243"/>
      <c r="D86" s="220"/>
      <c r="G86" s="221"/>
      <c r="J86" s="221"/>
      <c r="K86" s="221"/>
      <c r="L86" s="228"/>
      <c r="M86" s="229"/>
      <c r="N86" s="229"/>
      <c r="O86" s="229"/>
      <c r="Q86" s="221"/>
      <c r="R86" s="221"/>
      <c r="S86" s="221"/>
    </row>
    <row r="87" spans="1:27" s="219" customFormat="1">
      <c r="B87" s="249"/>
      <c r="C87" s="237"/>
      <c r="D87" s="220"/>
      <c r="G87" s="221"/>
      <c r="J87" s="221"/>
      <c r="K87" s="221"/>
      <c r="L87" s="228"/>
      <c r="M87" s="229"/>
      <c r="N87" s="229"/>
      <c r="O87" s="229"/>
      <c r="Q87" s="221"/>
      <c r="R87" s="221"/>
      <c r="S87" s="221"/>
    </row>
    <row r="88" spans="1:27">
      <c r="A88" s="22"/>
      <c r="B88" s="250"/>
      <c r="C88" s="244"/>
      <c r="J88" s="23"/>
      <c r="K88" s="23"/>
      <c r="L88" s="27"/>
      <c r="M88" s="28"/>
      <c r="N88" s="28"/>
      <c r="O88" s="28"/>
      <c r="Q88" s="23"/>
      <c r="R88" s="23"/>
      <c r="S88" s="23"/>
      <c r="AA88" s="30"/>
    </row>
    <row r="89" spans="1:27">
      <c r="A89" s="22"/>
      <c r="B89" s="251"/>
      <c r="C89" s="244"/>
      <c r="J89" s="23"/>
      <c r="K89" s="23"/>
      <c r="L89" s="27"/>
      <c r="M89" s="28"/>
      <c r="N89" s="28"/>
      <c r="O89" s="28"/>
      <c r="Q89" s="23"/>
      <c r="R89" s="23"/>
      <c r="S89" s="23"/>
      <c r="AA89" s="30"/>
    </row>
    <row r="90" spans="1:27">
      <c r="A90" s="22"/>
      <c r="B90" s="251"/>
      <c r="C90" s="244"/>
      <c r="J90" s="23"/>
      <c r="K90" s="23"/>
      <c r="L90" s="27"/>
      <c r="M90" s="28"/>
      <c r="N90" s="28"/>
      <c r="O90" s="28"/>
      <c r="Q90" s="23"/>
      <c r="R90" s="23"/>
      <c r="S90" s="23"/>
      <c r="AA90" s="31"/>
    </row>
    <row r="91" spans="1:27">
      <c r="A91" s="22"/>
      <c r="B91" s="251"/>
      <c r="C91" s="244"/>
      <c r="J91" s="23"/>
      <c r="K91" s="23"/>
      <c r="L91" s="27"/>
      <c r="M91" s="28"/>
      <c r="N91" s="28"/>
      <c r="O91" s="28"/>
      <c r="Q91" s="23"/>
      <c r="R91" s="23"/>
      <c r="S91" s="23"/>
      <c r="AA91" s="31"/>
    </row>
    <row r="92" spans="1:27">
      <c r="A92" s="22"/>
      <c r="B92" s="250"/>
      <c r="C92" s="244"/>
      <c r="J92" s="23"/>
      <c r="K92" s="23"/>
      <c r="L92" s="27"/>
      <c r="M92" s="28"/>
      <c r="N92" s="28"/>
      <c r="O92" s="28"/>
      <c r="Q92" s="23"/>
      <c r="R92" s="23"/>
      <c r="S92" s="23"/>
      <c r="AA92" s="30"/>
    </row>
    <row r="93" spans="1:27">
      <c r="A93" s="22"/>
      <c r="B93" s="251"/>
      <c r="C93" s="244"/>
      <c r="J93" s="23"/>
      <c r="K93" s="23"/>
      <c r="L93" s="27"/>
      <c r="M93" s="28"/>
      <c r="N93" s="28"/>
      <c r="O93" s="28"/>
      <c r="Q93" s="23"/>
      <c r="R93" s="23"/>
      <c r="S93" s="23"/>
      <c r="AA93" s="32"/>
    </row>
    <row r="94" spans="1:27">
      <c r="A94" s="22"/>
      <c r="B94" s="251"/>
      <c r="C94" s="244"/>
      <c r="J94" s="23"/>
      <c r="K94" s="23"/>
      <c r="L94" s="27"/>
      <c r="M94" s="28"/>
      <c r="N94" s="28"/>
      <c r="O94" s="28"/>
      <c r="Q94" s="23" t="str">
        <f t="shared" ref="Q94:Q102" si="0">IF(T94&gt;0,1,"")</f>
        <v/>
      </c>
      <c r="R94" s="23"/>
      <c r="S94" s="23"/>
    </row>
    <row r="95" spans="1:27">
      <c r="A95" s="22"/>
      <c r="B95" s="251"/>
      <c r="C95" s="244"/>
      <c r="J95" s="23"/>
      <c r="K95" s="23"/>
      <c r="L95" s="27"/>
      <c r="M95" s="28"/>
      <c r="N95" s="28"/>
      <c r="O95" s="28"/>
      <c r="Q95" s="23" t="str">
        <f t="shared" si="0"/>
        <v/>
      </c>
      <c r="R95" s="23"/>
      <c r="S95" s="23"/>
    </row>
    <row r="96" spans="1:27">
      <c r="A96" s="22"/>
      <c r="B96" s="250"/>
      <c r="C96" s="244"/>
      <c r="J96" s="23"/>
      <c r="K96" s="23"/>
      <c r="L96" s="27"/>
      <c r="M96" s="28"/>
      <c r="N96" s="28"/>
      <c r="O96" s="28"/>
      <c r="Q96" s="23" t="str">
        <f t="shared" si="0"/>
        <v/>
      </c>
      <c r="R96" s="23"/>
      <c r="S96" s="23"/>
    </row>
    <row r="97" spans="1:19">
      <c r="A97" s="22"/>
      <c r="B97" s="251"/>
      <c r="C97" s="244"/>
      <c r="J97" s="23"/>
      <c r="K97" s="23"/>
      <c r="L97" s="27"/>
      <c r="M97" s="28"/>
      <c r="N97" s="28"/>
      <c r="O97" s="28"/>
      <c r="Q97" s="23" t="str">
        <f t="shared" si="0"/>
        <v/>
      </c>
      <c r="R97" s="23"/>
      <c r="S97" s="23"/>
    </row>
    <row r="98" spans="1:19">
      <c r="A98" s="22"/>
      <c r="B98" s="251"/>
      <c r="C98" s="244"/>
      <c r="J98" s="23"/>
      <c r="K98" s="23"/>
      <c r="L98" s="27"/>
      <c r="M98" s="28"/>
      <c r="N98" s="28"/>
      <c r="O98" s="28"/>
      <c r="Q98" s="23" t="str">
        <f t="shared" si="0"/>
        <v/>
      </c>
      <c r="R98" s="23"/>
      <c r="S98" s="23"/>
    </row>
    <row r="99" spans="1:19">
      <c r="A99" s="22"/>
      <c r="B99" s="251"/>
      <c r="C99" s="244"/>
      <c r="J99" s="23"/>
      <c r="K99" s="23"/>
      <c r="L99" s="27"/>
      <c r="M99" s="28"/>
      <c r="N99" s="28"/>
      <c r="O99" s="28"/>
      <c r="Q99" s="23" t="str">
        <f t="shared" si="0"/>
        <v/>
      </c>
      <c r="R99" s="23"/>
      <c r="S99" s="23"/>
    </row>
    <row r="100" spans="1:19">
      <c r="A100" s="22"/>
      <c r="B100" s="250"/>
      <c r="C100" s="244"/>
      <c r="J100" s="23"/>
      <c r="K100" s="23"/>
      <c r="L100" s="27"/>
      <c r="M100" s="28"/>
      <c r="N100" s="28"/>
      <c r="O100" s="28"/>
      <c r="Q100" s="23" t="str">
        <f t="shared" si="0"/>
        <v/>
      </c>
      <c r="R100" s="23"/>
      <c r="S100" s="23"/>
    </row>
    <row r="101" spans="1:19">
      <c r="A101" s="22"/>
      <c r="B101" s="251"/>
      <c r="C101" s="244"/>
      <c r="J101" s="23"/>
      <c r="K101" s="23"/>
      <c r="L101" s="27"/>
      <c r="M101" s="28"/>
      <c r="N101" s="28"/>
      <c r="O101" s="28"/>
      <c r="Q101" s="23" t="str">
        <f t="shared" si="0"/>
        <v/>
      </c>
      <c r="R101" s="23"/>
      <c r="S101" s="23"/>
    </row>
    <row r="102" spans="1:19">
      <c r="A102" s="22"/>
      <c r="B102" s="251"/>
      <c r="C102" s="244"/>
      <c r="J102" s="23"/>
      <c r="K102" s="23"/>
      <c r="L102" s="27"/>
      <c r="M102" s="28"/>
      <c r="N102" s="28"/>
      <c r="O102" s="28"/>
      <c r="Q102" s="23" t="str">
        <f t="shared" si="0"/>
        <v/>
      </c>
      <c r="R102" s="23"/>
      <c r="S102" s="23"/>
    </row>
    <row r="103" spans="1:19">
      <c r="A103" s="22"/>
      <c r="B103" s="251"/>
      <c r="C103" s="244"/>
      <c r="G103" s="22"/>
      <c r="J103" s="23"/>
      <c r="K103" s="23"/>
      <c r="L103" s="27"/>
      <c r="M103" s="23"/>
      <c r="N103" s="28"/>
      <c r="O103" s="23"/>
      <c r="Q103" s="23"/>
      <c r="R103" s="23"/>
      <c r="S103" s="23"/>
    </row>
    <row r="104" spans="1:19">
      <c r="A104" s="22"/>
      <c r="B104" s="250"/>
      <c r="C104" s="244"/>
      <c r="G104" s="22"/>
      <c r="J104" s="23"/>
      <c r="K104" s="23"/>
      <c r="L104" s="27"/>
      <c r="M104" s="23"/>
      <c r="N104" s="23"/>
      <c r="O104" s="23"/>
      <c r="Q104" s="23"/>
      <c r="R104" s="23"/>
      <c r="S104" s="23"/>
    </row>
    <row r="105" spans="1:19">
      <c r="A105" s="22"/>
      <c r="B105" s="251"/>
      <c r="C105" s="244"/>
      <c r="G105" s="22"/>
      <c r="J105" s="23"/>
      <c r="K105" s="23"/>
      <c r="L105" s="27"/>
      <c r="M105" s="23"/>
      <c r="N105" s="23"/>
      <c r="O105" s="23"/>
      <c r="Q105" s="23"/>
      <c r="R105" s="23"/>
      <c r="S105" s="23"/>
    </row>
    <row r="106" spans="1:19">
      <c r="A106" s="22"/>
      <c r="B106" s="251"/>
      <c r="C106" s="244"/>
      <c r="J106" s="23"/>
      <c r="K106" s="23"/>
      <c r="L106" s="27"/>
      <c r="M106" s="28"/>
      <c r="N106" s="23"/>
      <c r="O106" s="28"/>
      <c r="Q106" s="23"/>
      <c r="R106" s="23"/>
      <c r="S106" s="23"/>
    </row>
    <row r="107" spans="1:19">
      <c r="A107" s="22"/>
      <c r="B107" s="251"/>
      <c r="C107" s="244"/>
      <c r="G107" s="22"/>
      <c r="J107" s="23"/>
      <c r="K107" s="23"/>
      <c r="L107" s="27"/>
      <c r="M107" s="23"/>
      <c r="N107" s="23"/>
      <c r="O107" s="23"/>
      <c r="Q107" s="23"/>
      <c r="R107" s="23"/>
      <c r="S107" s="23"/>
    </row>
    <row r="108" spans="1:19">
      <c r="A108" s="22"/>
      <c r="B108" s="250"/>
      <c r="C108" s="244"/>
      <c r="G108" s="22"/>
      <c r="J108" s="23"/>
      <c r="K108" s="23"/>
      <c r="L108" s="27"/>
      <c r="M108" s="23"/>
      <c r="N108" s="23"/>
      <c r="O108" s="23"/>
      <c r="Q108" s="23"/>
      <c r="R108" s="23"/>
      <c r="S108" s="23"/>
    </row>
    <row r="109" spans="1:19">
      <c r="A109" s="22"/>
      <c r="B109" s="251"/>
      <c r="C109" s="244"/>
      <c r="G109" s="22"/>
      <c r="J109" s="23"/>
      <c r="K109" s="23"/>
      <c r="L109" s="27"/>
      <c r="M109" s="23"/>
      <c r="N109" s="23"/>
      <c r="O109" s="23"/>
      <c r="Q109" s="23"/>
      <c r="R109" s="23"/>
      <c r="S109" s="23"/>
    </row>
    <row r="110" spans="1:19">
      <c r="A110" s="22"/>
      <c r="B110" s="251"/>
      <c r="C110" s="244"/>
      <c r="G110" s="22"/>
      <c r="J110" s="23"/>
      <c r="K110" s="23"/>
      <c r="L110" s="27"/>
      <c r="M110" s="23"/>
      <c r="N110" s="23"/>
      <c r="O110" s="23"/>
      <c r="Q110" s="23"/>
      <c r="R110" s="23"/>
      <c r="S110" s="23"/>
    </row>
    <row r="111" spans="1:19">
      <c r="A111" s="22"/>
      <c r="B111" s="251"/>
      <c r="C111" s="244"/>
      <c r="G111" s="22"/>
      <c r="J111" s="23"/>
      <c r="K111" s="23"/>
      <c r="L111" s="27"/>
      <c r="M111" s="23"/>
      <c r="N111" s="23"/>
      <c r="O111" s="23"/>
      <c r="Q111" s="23"/>
      <c r="R111" s="23"/>
      <c r="S111" s="23"/>
    </row>
    <row r="112" spans="1:19">
      <c r="A112" s="22"/>
      <c r="B112" s="250"/>
      <c r="C112" s="244"/>
      <c r="G112" s="22"/>
      <c r="J112" s="23"/>
      <c r="K112" s="23"/>
      <c r="L112" s="27"/>
      <c r="M112" s="23"/>
      <c r="N112" s="23"/>
      <c r="O112" s="23"/>
      <c r="Q112" s="23"/>
      <c r="R112" s="23"/>
      <c r="S112" s="23"/>
    </row>
    <row r="113" spans="1:19">
      <c r="A113" s="22"/>
      <c r="B113" s="251"/>
      <c r="C113" s="244"/>
      <c r="G113" s="22"/>
      <c r="J113" s="23"/>
      <c r="K113" s="23"/>
      <c r="L113" s="27"/>
      <c r="M113" s="23"/>
      <c r="N113" s="23"/>
      <c r="O113" s="23"/>
      <c r="Q113" s="23"/>
      <c r="R113" s="23"/>
      <c r="S113" s="23"/>
    </row>
    <row r="114" spans="1:19">
      <c r="A114" s="22"/>
      <c r="B114" s="251"/>
      <c r="C114" s="244"/>
      <c r="G114" s="22"/>
      <c r="J114" s="23"/>
      <c r="K114" s="23"/>
      <c r="L114" s="27"/>
      <c r="M114" s="23"/>
      <c r="N114" s="23"/>
      <c r="O114" s="23"/>
      <c r="Q114" s="23"/>
      <c r="R114" s="23"/>
      <c r="S114" s="23"/>
    </row>
    <row r="115" spans="1:19">
      <c r="E115" s="33"/>
      <c r="G115" s="22"/>
      <c r="J115" s="23"/>
      <c r="K115" s="23"/>
      <c r="L115" s="27"/>
      <c r="M115" s="23"/>
      <c r="N115" s="23"/>
      <c r="O115" s="23"/>
      <c r="Q115" s="23"/>
      <c r="R115" s="23"/>
      <c r="S115" s="23"/>
    </row>
    <row r="116" spans="1:19">
      <c r="E116" s="33"/>
      <c r="G116" s="22"/>
      <c r="J116" s="23"/>
      <c r="K116" s="23"/>
      <c r="L116" s="27"/>
      <c r="M116" s="23"/>
      <c r="N116" s="23"/>
      <c r="O116" s="23"/>
      <c r="Q116" s="23"/>
      <c r="R116" s="23"/>
      <c r="S116" s="23"/>
    </row>
    <row r="117" spans="1:19">
      <c r="E117" s="33"/>
      <c r="G117" s="22"/>
      <c r="J117" s="23"/>
      <c r="K117" s="23"/>
      <c r="L117" s="27"/>
      <c r="M117" s="23"/>
      <c r="N117" s="23"/>
      <c r="O117" s="23"/>
      <c r="Q117" s="23"/>
      <c r="R117" s="23"/>
      <c r="S117" s="23"/>
    </row>
    <row r="118" spans="1:19">
      <c r="E118" s="33"/>
      <c r="G118" s="22"/>
      <c r="J118" s="23"/>
      <c r="K118" s="23"/>
      <c r="L118" s="27"/>
      <c r="M118" s="23"/>
      <c r="N118" s="23"/>
      <c r="O118" s="23"/>
      <c r="Q118" s="23"/>
      <c r="R118" s="23"/>
      <c r="S118" s="23"/>
    </row>
    <row r="119" spans="1:19">
      <c r="E119" s="33"/>
      <c r="G119" s="22"/>
      <c r="J119" s="23"/>
      <c r="K119" s="23"/>
      <c r="L119" s="27"/>
      <c r="M119" s="23"/>
      <c r="N119" s="23"/>
      <c r="O119" s="23"/>
      <c r="Q119" s="23"/>
      <c r="R119" s="23"/>
      <c r="S119" s="23"/>
    </row>
    <row r="120" spans="1:19">
      <c r="E120" s="33"/>
      <c r="G120" s="22"/>
      <c r="J120" s="23"/>
      <c r="K120" s="23"/>
      <c r="L120" s="27"/>
      <c r="M120" s="23"/>
      <c r="N120" s="23"/>
      <c r="O120" s="23"/>
      <c r="Q120" s="23"/>
      <c r="R120" s="23"/>
      <c r="S120" s="23"/>
    </row>
    <row r="121" spans="1:19">
      <c r="E121" s="33"/>
      <c r="G121" s="22"/>
      <c r="J121" s="23"/>
      <c r="K121" s="23"/>
      <c r="L121" s="27"/>
      <c r="M121" s="23"/>
      <c r="N121" s="23"/>
      <c r="O121" s="23"/>
      <c r="Q121" s="23"/>
      <c r="R121" s="23"/>
      <c r="S121" s="23"/>
    </row>
    <row r="122" spans="1:19">
      <c r="E122" s="33"/>
      <c r="G122" s="22"/>
      <c r="J122" s="23"/>
      <c r="K122" s="23"/>
      <c r="L122" s="27"/>
      <c r="M122" s="23"/>
      <c r="N122" s="23"/>
      <c r="O122" s="23"/>
      <c r="Q122" s="23"/>
      <c r="R122" s="23"/>
      <c r="S122" s="23"/>
    </row>
    <row r="123" spans="1:19">
      <c r="E123" s="33"/>
      <c r="G123" s="22"/>
      <c r="J123" s="23"/>
      <c r="K123" s="23"/>
      <c r="L123" s="27"/>
      <c r="M123" s="23"/>
      <c r="N123" s="23"/>
      <c r="O123" s="23"/>
      <c r="Q123" s="23"/>
      <c r="R123" s="23"/>
      <c r="S123" s="23"/>
    </row>
    <row r="124" spans="1:19">
      <c r="E124" s="33"/>
      <c r="G124" s="22"/>
      <c r="J124" s="23"/>
      <c r="K124" s="23"/>
      <c r="L124" s="27"/>
      <c r="M124" s="23"/>
      <c r="N124" s="23"/>
      <c r="O124" s="23"/>
      <c r="Q124" s="23"/>
      <c r="R124" s="23"/>
      <c r="S124" s="23"/>
    </row>
    <row r="125" spans="1:19">
      <c r="E125" s="33"/>
      <c r="G125" s="22"/>
      <c r="J125" s="23"/>
      <c r="K125" s="23"/>
      <c r="L125" s="27"/>
      <c r="M125" s="23"/>
      <c r="N125" s="23"/>
      <c r="O125" s="23"/>
      <c r="Q125" s="23"/>
      <c r="R125" s="23"/>
      <c r="S125" s="23"/>
    </row>
    <row r="126" spans="1:19">
      <c r="E126" s="33"/>
      <c r="G126" s="22"/>
      <c r="J126" s="23"/>
      <c r="K126" s="23"/>
      <c r="L126" s="27"/>
      <c r="M126" s="23"/>
      <c r="N126" s="23"/>
      <c r="O126" s="23"/>
      <c r="Q126" s="23"/>
      <c r="R126" s="23"/>
      <c r="S126" s="23"/>
    </row>
    <row r="127" spans="1:19">
      <c r="E127" s="33"/>
      <c r="G127" s="22"/>
      <c r="J127" s="23"/>
      <c r="K127" s="23"/>
      <c r="L127" s="27"/>
      <c r="M127" s="23"/>
      <c r="N127" s="23"/>
      <c r="O127" s="23"/>
      <c r="Q127" s="23"/>
      <c r="R127" s="23"/>
      <c r="S127" s="23"/>
    </row>
    <row r="128" spans="1:19">
      <c r="E128" s="33"/>
      <c r="G128" s="22"/>
      <c r="J128" s="23"/>
      <c r="K128" s="23"/>
      <c r="L128" s="27"/>
      <c r="M128" s="23"/>
      <c r="N128" s="23"/>
      <c r="O128" s="23"/>
      <c r="Q128" s="23"/>
      <c r="R128" s="23"/>
      <c r="S128" s="23"/>
    </row>
    <row r="129" spans="5:19">
      <c r="E129" s="33"/>
      <c r="G129" s="22"/>
      <c r="J129" s="23"/>
      <c r="K129" s="23"/>
      <c r="L129" s="27"/>
      <c r="M129" s="23"/>
      <c r="N129" s="23"/>
      <c r="O129" s="23"/>
      <c r="Q129" s="23"/>
      <c r="R129" s="23"/>
      <c r="S129" s="23"/>
    </row>
    <row r="130" spans="5:19">
      <c r="E130" s="33"/>
      <c r="G130" s="22"/>
      <c r="J130" s="23"/>
      <c r="K130" s="23"/>
      <c r="L130" s="27"/>
      <c r="M130" s="23"/>
      <c r="N130" s="23"/>
      <c r="O130" s="23"/>
      <c r="Q130" s="23"/>
      <c r="R130" s="23"/>
      <c r="S130" s="23"/>
    </row>
    <row r="131" spans="5:19">
      <c r="E131" s="33"/>
      <c r="G131" s="22"/>
      <c r="J131" s="23"/>
      <c r="K131" s="23"/>
      <c r="L131" s="27"/>
      <c r="M131" s="23"/>
      <c r="N131" s="23"/>
      <c r="O131" s="23"/>
      <c r="Q131" s="23"/>
      <c r="R131" s="23"/>
      <c r="S131" s="23"/>
    </row>
    <row r="132" spans="5:19">
      <c r="E132" s="33"/>
      <c r="G132" s="22"/>
      <c r="J132" s="23"/>
      <c r="K132" s="23"/>
      <c r="L132" s="27"/>
      <c r="M132" s="23"/>
      <c r="N132" s="23"/>
      <c r="O132" s="23"/>
      <c r="Q132" s="23"/>
      <c r="R132" s="23"/>
      <c r="S132" s="23"/>
    </row>
    <row r="133" spans="5:19">
      <c r="E133" s="33"/>
      <c r="G133" s="22"/>
      <c r="J133" s="23"/>
      <c r="K133" s="23"/>
      <c r="L133" s="27"/>
      <c r="M133" s="23"/>
      <c r="N133" s="23"/>
      <c r="O133" s="23"/>
      <c r="Q133" s="23"/>
      <c r="R133" s="23"/>
      <c r="S133" s="23"/>
    </row>
    <row r="134" spans="5:19">
      <c r="E134" s="33"/>
      <c r="G134" s="22"/>
      <c r="J134" s="23"/>
      <c r="K134" s="23"/>
      <c r="L134" s="27"/>
      <c r="M134" s="23"/>
      <c r="N134" s="23"/>
      <c r="O134" s="23"/>
      <c r="Q134" s="23"/>
      <c r="R134" s="23"/>
      <c r="S134" s="23"/>
    </row>
    <row r="135" spans="5:19">
      <c r="E135" s="33"/>
      <c r="G135" s="22"/>
      <c r="J135" s="23"/>
      <c r="K135" s="23"/>
      <c r="L135" s="27"/>
      <c r="M135" s="23"/>
      <c r="N135" s="23"/>
      <c r="O135" s="23"/>
      <c r="Q135" s="23"/>
      <c r="R135" s="23"/>
      <c r="S135" s="23"/>
    </row>
    <row r="136" spans="5:19">
      <c r="E136" s="33"/>
      <c r="G136" s="22"/>
      <c r="J136" s="23"/>
      <c r="K136" s="23"/>
      <c r="L136" s="27"/>
      <c r="M136" s="23"/>
      <c r="N136" s="23"/>
      <c r="O136" s="23"/>
      <c r="Q136" s="23"/>
      <c r="R136" s="23"/>
      <c r="S136" s="23"/>
    </row>
    <row r="137" spans="5:19">
      <c r="E137" s="33"/>
      <c r="G137" s="22"/>
      <c r="J137" s="23"/>
      <c r="K137" s="23"/>
      <c r="L137" s="27"/>
      <c r="M137" s="23"/>
      <c r="N137" s="23"/>
      <c r="O137" s="23"/>
      <c r="Q137" s="23"/>
      <c r="R137" s="23"/>
      <c r="S137" s="23"/>
    </row>
    <row r="138" spans="5:19">
      <c r="E138" s="33"/>
      <c r="G138" s="22"/>
      <c r="J138" s="23"/>
      <c r="K138" s="23"/>
      <c r="L138" s="27"/>
      <c r="M138" s="23"/>
      <c r="N138" s="23"/>
      <c r="O138" s="23"/>
      <c r="Q138" s="23"/>
      <c r="R138" s="23"/>
      <c r="S138" s="23"/>
    </row>
    <row r="139" spans="5:19">
      <c r="E139" s="33"/>
      <c r="G139" s="22"/>
      <c r="J139" s="23"/>
      <c r="K139" s="23"/>
      <c r="L139" s="27"/>
      <c r="M139" s="23"/>
      <c r="N139" s="23"/>
      <c r="O139" s="23"/>
      <c r="Q139" s="23"/>
      <c r="R139" s="23"/>
      <c r="S139" s="23"/>
    </row>
    <row r="140" spans="5:19">
      <c r="E140" s="33"/>
      <c r="G140" s="22"/>
      <c r="J140" s="23"/>
      <c r="K140" s="23"/>
      <c r="L140" s="27"/>
      <c r="M140" s="23"/>
      <c r="N140" s="23"/>
      <c r="O140" s="23"/>
      <c r="Q140" s="23"/>
      <c r="R140" s="23"/>
      <c r="S140" s="23"/>
    </row>
    <row r="141" spans="5:19">
      <c r="E141" s="33"/>
      <c r="G141" s="22"/>
      <c r="J141" s="23"/>
      <c r="K141" s="23"/>
      <c r="L141" s="27"/>
      <c r="M141" s="23"/>
      <c r="N141" s="23"/>
      <c r="O141" s="23"/>
      <c r="Q141" s="23"/>
      <c r="R141" s="23"/>
      <c r="S141" s="23"/>
    </row>
    <row r="142" spans="5:19">
      <c r="E142" s="33"/>
      <c r="G142" s="22"/>
      <c r="J142" s="23"/>
      <c r="K142" s="23"/>
      <c r="L142" s="27"/>
      <c r="M142" s="23"/>
      <c r="N142" s="23"/>
      <c r="O142" s="23"/>
      <c r="Q142" s="23"/>
      <c r="R142" s="23"/>
      <c r="S142" s="23"/>
    </row>
    <row r="143" spans="5:19">
      <c r="E143" s="33"/>
      <c r="G143" s="22"/>
      <c r="J143" s="23"/>
      <c r="K143" s="23"/>
      <c r="L143" s="27"/>
      <c r="M143" s="23"/>
      <c r="N143" s="23"/>
      <c r="O143" s="23"/>
      <c r="Q143" s="23"/>
      <c r="R143" s="23"/>
      <c r="S143" s="23"/>
    </row>
    <row r="144" spans="5:19">
      <c r="E144" s="33"/>
      <c r="G144" s="22"/>
      <c r="J144" s="23"/>
      <c r="K144" s="23"/>
      <c r="L144" s="27"/>
      <c r="M144" s="23"/>
      <c r="N144" s="23"/>
      <c r="O144" s="23"/>
      <c r="Q144" s="23"/>
      <c r="R144" s="23"/>
      <c r="S144" s="23"/>
    </row>
    <row r="145" spans="5:19">
      <c r="E145" s="33"/>
      <c r="G145" s="22"/>
      <c r="J145" s="23"/>
      <c r="K145" s="23"/>
      <c r="L145" s="27"/>
      <c r="M145" s="23"/>
      <c r="N145" s="23"/>
      <c r="O145" s="23"/>
      <c r="Q145" s="23"/>
      <c r="R145" s="23"/>
      <c r="S145" s="23"/>
    </row>
    <row r="146" spans="5:19">
      <c r="E146" s="33"/>
      <c r="G146" s="22"/>
      <c r="J146" s="23"/>
      <c r="K146" s="23"/>
      <c r="L146" s="27"/>
      <c r="M146" s="23"/>
      <c r="N146" s="23"/>
      <c r="O146" s="23"/>
      <c r="Q146" s="23"/>
      <c r="R146" s="23"/>
      <c r="S146" s="23"/>
    </row>
    <row r="147" spans="5:19">
      <c r="E147" s="33"/>
      <c r="G147" s="22"/>
      <c r="J147" s="23"/>
      <c r="K147" s="23"/>
      <c r="L147" s="27"/>
      <c r="M147" s="23"/>
      <c r="N147" s="23"/>
      <c r="O147" s="23"/>
      <c r="Q147" s="23"/>
      <c r="R147" s="23"/>
      <c r="S147" s="23"/>
    </row>
    <row r="148" spans="5:19">
      <c r="E148" s="33"/>
      <c r="G148" s="22"/>
      <c r="J148" s="23"/>
      <c r="K148" s="23"/>
      <c r="L148" s="27"/>
      <c r="M148" s="23"/>
      <c r="N148" s="23"/>
      <c r="O148" s="23"/>
      <c r="Q148" s="23"/>
      <c r="R148" s="23"/>
      <c r="S148" s="23"/>
    </row>
    <row r="149" spans="5:19">
      <c r="E149" s="33"/>
      <c r="G149" s="22"/>
      <c r="J149" s="23"/>
      <c r="K149" s="23"/>
      <c r="L149" s="27"/>
      <c r="M149" s="23"/>
      <c r="N149" s="23"/>
      <c r="O149" s="23"/>
      <c r="Q149" s="23"/>
      <c r="R149" s="23"/>
      <c r="S149" s="23"/>
    </row>
    <row r="150" spans="5:19">
      <c r="E150" s="33"/>
      <c r="G150" s="22"/>
      <c r="J150" s="23"/>
      <c r="K150" s="23"/>
      <c r="L150" s="27"/>
      <c r="M150" s="23"/>
      <c r="N150" s="23"/>
      <c r="O150" s="23"/>
      <c r="Q150" s="23"/>
      <c r="R150" s="23"/>
      <c r="S150" s="23"/>
    </row>
    <row r="151" spans="5:19">
      <c r="E151" s="33"/>
      <c r="G151" s="22"/>
      <c r="J151" s="23"/>
      <c r="K151" s="23"/>
      <c r="L151" s="27"/>
      <c r="M151" s="23"/>
      <c r="N151" s="23"/>
      <c r="O151" s="23"/>
      <c r="Q151" s="23"/>
      <c r="R151" s="23"/>
      <c r="S151" s="23"/>
    </row>
    <row r="152" spans="5:19">
      <c r="E152" s="33"/>
      <c r="G152" s="22"/>
      <c r="J152" s="23"/>
      <c r="K152" s="23"/>
      <c r="L152" s="27"/>
      <c r="M152" s="23"/>
      <c r="N152" s="23"/>
      <c r="O152" s="23"/>
      <c r="Q152" s="23"/>
      <c r="R152" s="23"/>
      <c r="S152" s="23"/>
    </row>
    <row r="153" spans="5:19">
      <c r="E153" s="33"/>
      <c r="G153" s="22"/>
      <c r="J153" s="23"/>
      <c r="K153" s="23"/>
      <c r="L153" s="27"/>
      <c r="M153" s="23"/>
      <c r="N153" s="23"/>
      <c r="O153" s="23"/>
      <c r="Q153" s="23"/>
      <c r="R153" s="23"/>
      <c r="S153" s="23"/>
    </row>
    <row r="154" spans="5:19">
      <c r="E154" s="33"/>
      <c r="G154" s="22"/>
      <c r="J154" s="23"/>
      <c r="K154" s="23"/>
      <c r="L154" s="27"/>
      <c r="M154" s="23"/>
      <c r="N154" s="23"/>
      <c r="O154" s="23"/>
      <c r="Q154" s="23"/>
      <c r="R154" s="23"/>
      <c r="S154" s="23"/>
    </row>
    <row r="155" spans="5:19">
      <c r="E155" s="33"/>
      <c r="G155" s="22"/>
      <c r="J155" s="23"/>
      <c r="K155" s="23"/>
      <c r="L155" s="27"/>
      <c r="M155" s="23"/>
      <c r="N155" s="23"/>
      <c r="O155" s="23"/>
      <c r="Q155" s="23"/>
      <c r="R155" s="23"/>
      <c r="S155" s="23"/>
    </row>
    <row r="156" spans="5:19">
      <c r="E156" s="33"/>
      <c r="G156" s="22"/>
      <c r="J156" s="23"/>
      <c r="K156" s="23"/>
      <c r="L156" s="27"/>
      <c r="M156" s="23"/>
      <c r="N156" s="23"/>
      <c r="O156" s="23"/>
      <c r="Q156" s="23"/>
      <c r="R156" s="23"/>
      <c r="S156" s="23"/>
    </row>
    <row r="157" spans="5:19">
      <c r="E157" s="33"/>
      <c r="G157" s="22"/>
      <c r="J157" s="23"/>
      <c r="K157" s="23"/>
      <c r="L157" s="27"/>
      <c r="M157" s="23"/>
      <c r="N157" s="23"/>
      <c r="O157" s="23"/>
      <c r="Q157" s="23"/>
      <c r="R157" s="23"/>
      <c r="S157" s="23"/>
    </row>
    <row r="158" spans="5:19">
      <c r="E158" s="33"/>
      <c r="G158" s="22"/>
      <c r="J158" s="23"/>
      <c r="K158" s="23"/>
      <c r="L158" s="27"/>
      <c r="M158" s="23"/>
      <c r="N158" s="23"/>
      <c r="O158" s="23"/>
      <c r="Q158" s="23"/>
      <c r="R158" s="23"/>
      <c r="S158" s="23"/>
    </row>
    <row r="159" spans="5:19">
      <c r="E159" s="33"/>
      <c r="G159" s="22"/>
      <c r="J159" s="23"/>
      <c r="K159" s="23"/>
      <c r="L159" s="27"/>
      <c r="M159" s="23"/>
      <c r="N159" s="23"/>
      <c r="O159" s="23"/>
      <c r="Q159" s="23"/>
      <c r="R159" s="23"/>
      <c r="S159" s="23"/>
    </row>
    <row r="160" spans="5:19">
      <c r="E160" s="33"/>
      <c r="G160" s="22"/>
      <c r="J160" s="23"/>
      <c r="K160" s="23"/>
      <c r="L160" s="27"/>
      <c r="M160" s="23"/>
      <c r="N160" s="23"/>
      <c r="O160" s="23"/>
      <c r="Q160" s="23"/>
      <c r="R160" s="23"/>
      <c r="S160" s="23"/>
    </row>
    <row r="161" spans="5:19">
      <c r="E161" s="33"/>
      <c r="G161" s="22"/>
      <c r="J161" s="23"/>
      <c r="K161" s="23"/>
      <c r="L161" s="27"/>
      <c r="M161" s="23"/>
      <c r="N161" s="23"/>
      <c r="O161" s="23"/>
      <c r="Q161" s="23"/>
      <c r="R161" s="23"/>
      <c r="S161" s="23"/>
    </row>
    <row r="162" spans="5:19">
      <c r="E162" s="33"/>
      <c r="G162" s="22"/>
      <c r="J162" s="23"/>
      <c r="K162" s="23"/>
      <c r="L162" s="27"/>
      <c r="M162" s="23"/>
      <c r="N162" s="23"/>
      <c r="O162" s="23"/>
      <c r="Q162" s="23"/>
      <c r="R162" s="23"/>
      <c r="S162" s="23"/>
    </row>
    <row r="163" spans="5:19">
      <c r="E163" s="33"/>
      <c r="G163" s="22"/>
      <c r="J163" s="23"/>
      <c r="K163" s="23"/>
      <c r="L163" s="27"/>
      <c r="M163" s="23"/>
      <c r="N163" s="23"/>
      <c r="O163" s="23"/>
      <c r="Q163" s="23"/>
      <c r="R163" s="23"/>
      <c r="S163" s="23"/>
    </row>
    <row r="164" spans="5:19">
      <c r="E164" s="33"/>
      <c r="G164" s="22"/>
      <c r="J164" s="23"/>
      <c r="K164" s="23"/>
      <c r="L164" s="27"/>
      <c r="M164" s="23"/>
      <c r="N164" s="23"/>
      <c r="O164" s="23"/>
      <c r="Q164" s="23"/>
      <c r="R164" s="23"/>
      <c r="S164" s="23"/>
    </row>
    <row r="165" spans="5:19">
      <c r="E165" s="33"/>
      <c r="G165" s="22"/>
      <c r="J165" s="23"/>
      <c r="K165" s="23"/>
      <c r="L165" s="27"/>
      <c r="M165" s="23"/>
      <c r="N165" s="23"/>
      <c r="O165" s="23"/>
      <c r="Q165" s="23"/>
      <c r="R165" s="23"/>
      <c r="S165" s="23"/>
    </row>
    <row r="166" spans="5:19">
      <c r="E166" s="33"/>
      <c r="G166" s="22"/>
      <c r="J166" s="23"/>
      <c r="K166" s="23"/>
      <c r="L166" s="27"/>
      <c r="M166" s="23"/>
      <c r="N166" s="23"/>
      <c r="O166" s="23"/>
      <c r="Q166" s="23"/>
      <c r="R166" s="23"/>
      <c r="S166" s="23"/>
    </row>
    <row r="167" spans="5:19">
      <c r="E167" s="33"/>
      <c r="G167" s="22"/>
      <c r="J167" s="23"/>
      <c r="K167" s="23"/>
      <c r="L167" s="27"/>
      <c r="M167" s="23"/>
      <c r="N167" s="23"/>
      <c r="O167" s="23"/>
      <c r="Q167" s="23"/>
      <c r="R167" s="23"/>
      <c r="S167" s="23"/>
    </row>
    <row r="168" spans="5:19">
      <c r="E168" s="33"/>
      <c r="G168" s="22"/>
      <c r="J168" s="23"/>
      <c r="K168" s="23"/>
      <c r="L168" s="27"/>
      <c r="M168" s="23"/>
      <c r="N168" s="23"/>
      <c r="O168" s="23"/>
      <c r="Q168" s="23"/>
      <c r="R168" s="23"/>
      <c r="S168" s="23"/>
    </row>
    <row r="169" spans="5:19">
      <c r="E169" s="33"/>
      <c r="G169" s="22"/>
      <c r="J169" s="23"/>
      <c r="K169" s="23"/>
      <c r="L169" s="27"/>
      <c r="M169" s="23"/>
      <c r="N169" s="23"/>
      <c r="O169" s="23"/>
      <c r="Q169" s="23"/>
      <c r="R169" s="23"/>
      <c r="S169" s="23"/>
    </row>
    <row r="170" spans="5:19">
      <c r="E170" s="33"/>
      <c r="G170" s="22"/>
      <c r="J170" s="23"/>
      <c r="K170" s="23"/>
      <c r="L170" s="27"/>
      <c r="M170" s="23"/>
      <c r="N170" s="23"/>
      <c r="O170" s="23"/>
      <c r="Q170" s="23"/>
      <c r="R170" s="23"/>
      <c r="S170" s="23"/>
    </row>
    <row r="171" spans="5:19">
      <c r="E171" s="33"/>
      <c r="G171" s="22"/>
      <c r="J171" s="23"/>
      <c r="K171" s="23"/>
      <c r="L171" s="27"/>
      <c r="M171" s="23"/>
      <c r="N171" s="23"/>
      <c r="O171" s="23"/>
      <c r="Q171" s="23"/>
      <c r="R171" s="23"/>
      <c r="S171" s="23"/>
    </row>
    <row r="172" spans="5:19">
      <c r="E172" s="33"/>
      <c r="G172" s="22"/>
      <c r="J172" s="23"/>
      <c r="K172" s="23"/>
      <c r="L172" s="27"/>
      <c r="M172" s="23"/>
      <c r="N172" s="23"/>
      <c r="O172" s="23"/>
      <c r="Q172" s="23"/>
      <c r="R172" s="23"/>
      <c r="S172" s="23"/>
    </row>
    <row r="173" spans="5:19">
      <c r="E173" s="33"/>
      <c r="G173" s="22"/>
      <c r="J173" s="23"/>
      <c r="K173" s="23"/>
      <c r="L173" s="27"/>
      <c r="M173" s="23"/>
      <c r="N173" s="23"/>
      <c r="O173" s="23"/>
      <c r="Q173" s="23"/>
      <c r="R173" s="23"/>
      <c r="S173" s="23"/>
    </row>
    <row r="174" spans="5:19">
      <c r="E174" s="33"/>
      <c r="G174" s="22"/>
      <c r="J174" s="23"/>
      <c r="K174" s="23"/>
      <c r="L174" s="27"/>
      <c r="M174" s="23"/>
      <c r="N174" s="23"/>
      <c r="O174" s="23"/>
      <c r="Q174" s="23"/>
      <c r="R174" s="23"/>
      <c r="S174" s="23"/>
    </row>
    <row r="175" spans="5:19">
      <c r="E175" s="33"/>
      <c r="G175" s="22"/>
      <c r="J175" s="23"/>
      <c r="K175" s="23"/>
      <c r="L175" s="27"/>
      <c r="M175" s="23"/>
      <c r="N175" s="23"/>
      <c r="O175" s="23"/>
      <c r="Q175" s="23"/>
      <c r="R175" s="23"/>
      <c r="S175" s="23"/>
    </row>
    <row r="176" spans="5:19">
      <c r="E176" s="33"/>
      <c r="G176" s="22"/>
      <c r="J176" s="23"/>
      <c r="K176" s="23"/>
      <c r="L176" s="27"/>
      <c r="M176" s="23"/>
      <c r="N176" s="23"/>
      <c r="O176" s="23"/>
      <c r="Q176" s="23"/>
      <c r="R176" s="23"/>
      <c r="S176" s="23"/>
    </row>
    <row r="177" spans="5:19">
      <c r="E177" s="33"/>
      <c r="G177" s="22"/>
      <c r="J177" s="23"/>
      <c r="K177" s="23"/>
      <c r="L177" s="27"/>
      <c r="M177" s="23"/>
      <c r="N177" s="23"/>
      <c r="O177" s="23"/>
      <c r="Q177" s="23"/>
      <c r="R177" s="23"/>
      <c r="S177" s="23"/>
    </row>
    <row r="178" spans="5:19">
      <c r="E178" s="33"/>
      <c r="G178" s="22"/>
      <c r="J178" s="23"/>
      <c r="K178" s="23"/>
      <c r="L178" s="27"/>
      <c r="M178" s="23"/>
      <c r="N178" s="23"/>
      <c r="O178" s="23"/>
      <c r="Q178" s="23"/>
      <c r="R178" s="23"/>
      <c r="S178" s="23"/>
    </row>
    <row r="179" spans="5:19">
      <c r="E179" s="33"/>
      <c r="G179" s="22"/>
      <c r="J179" s="23"/>
      <c r="K179" s="23"/>
      <c r="L179" s="27"/>
      <c r="M179" s="23"/>
      <c r="N179" s="23"/>
      <c r="O179" s="23"/>
      <c r="Q179" s="23"/>
      <c r="R179" s="23"/>
      <c r="S179" s="23"/>
    </row>
    <row r="180" spans="5:19">
      <c r="E180" s="33"/>
      <c r="G180" s="22"/>
      <c r="J180" s="23"/>
      <c r="K180" s="23"/>
      <c r="L180" s="27"/>
      <c r="M180" s="23"/>
      <c r="N180" s="23"/>
      <c r="O180" s="23"/>
      <c r="Q180" s="23"/>
      <c r="R180" s="23"/>
      <c r="S180" s="23"/>
    </row>
    <row r="181" spans="5:19">
      <c r="E181" s="33"/>
      <c r="G181" s="22"/>
      <c r="J181" s="23"/>
      <c r="K181" s="23"/>
      <c r="L181" s="27"/>
      <c r="M181" s="23"/>
      <c r="N181" s="23"/>
      <c r="O181" s="23"/>
      <c r="Q181" s="23"/>
      <c r="R181" s="23"/>
      <c r="S181" s="23"/>
    </row>
    <row r="182" spans="5:19">
      <c r="E182" s="33"/>
      <c r="G182" s="22"/>
      <c r="J182" s="23"/>
      <c r="K182" s="23"/>
      <c r="L182" s="27"/>
      <c r="M182" s="23"/>
      <c r="N182" s="23"/>
      <c r="O182" s="23"/>
      <c r="Q182" s="23"/>
      <c r="R182" s="23"/>
      <c r="S182" s="23"/>
    </row>
    <row r="183" spans="5:19">
      <c r="E183" s="33"/>
      <c r="G183" s="22"/>
      <c r="J183" s="23"/>
      <c r="K183" s="23"/>
      <c r="L183" s="27"/>
      <c r="M183" s="23"/>
      <c r="N183" s="23"/>
      <c r="O183" s="23"/>
      <c r="Q183" s="23"/>
      <c r="R183" s="23"/>
      <c r="S183" s="23"/>
    </row>
    <row r="184" spans="5:19">
      <c r="E184" s="33"/>
      <c r="G184" s="22"/>
      <c r="J184" s="23"/>
      <c r="K184" s="23"/>
      <c r="L184" s="27"/>
      <c r="M184" s="23"/>
      <c r="N184" s="23"/>
      <c r="O184" s="23"/>
      <c r="Q184" s="23"/>
      <c r="R184" s="23"/>
      <c r="S184" s="23"/>
    </row>
    <row r="185" spans="5:19">
      <c r="E185" s="33"/>
      <c r="G185" s="22"/>
      <c r="J185" s="23"/>
      <c r="K185" s="23"/>
      <c r="L185" s="27"/>
      <c r="M185" s="23"/>
      <c r="N185" s="23"/>
      <c r="O185" s="23"/>
      <c r="Q185" s="23"/>
      <c r="R185" s="23"/>
      <c r="S185" s="23"/>
    </row>
    <row r="186" spans="5:19">
      <c r="E186" s="33"/>
      <c r="G186" s="22"/>
      <c r="J186" s="23"/>
      <c r="K186" s="23"/>
      <c r="L186" s="27"/>
      <c r="M186" s="23"/>
      <c r="N186" s="23"/>
      <c r="O186" s="23"/>
      <c r="Q186" s="23"/>
      <c r="R186" s="23"/>
      <c r="S186" s="23"/>
    </row>
    <row r="187" spans="5:19">
      <c r="E187" s="33"/>
      <c r="G187" s="22"/>
      <c r="J187" s="23"/>
      <c r="K187" s="23"/>
      <c r="L187" s="27"/>
      <c r="M187" s="23"/>
      <c r="N187" s="23"/>
      <c r="O187" s="23"/>
      <c r="Q187" s="23"/>
      <c r="R187" s="23"/>
      <c r="S187" s="23"/>
    </row>
    <row r="188" spans="5:19">
      <c r="E188" s="33"/>
      <c r="G188" s="22"/>
      <c r="J188" s="23"/>
      <c r="K188" s="23"/>
      <c r="L188" s="27"/>
      <c r="M188" s="23"/>
      <c r="N188" s="23"/>
      <c r="O188" s="23"/>
      <c r="Q188" s="23"/>
      <c r="R188" s="23"/>
      <c r="S188" s="23"/>
    </row>
    <row r="189" spans="5:19">
      <c r="E189" s="33"/>
      <c r="G189" s="22"/>
      <c r="J189" s="23"/>
      <c r="K189" s="23"/>
      <c r="L189" s="27"/>
      <c r="M189" s="23"/>
      <c r="N189" s="23"/>
      <c r="O189" s="23"/>
      <c r="Q189" s="23"/>
      <c r="R189" s="23"/>
      <c r="S189" s="23"/>
    </row>
    <row r="190" spans="5:19">
      <c r="E190" s="33"/>
      <c r="G190" s="22"/>
      <c r="J190" s="23"/>
      <c r="K190" s="23"/>
      <c r="L190" s="27"/>
      <c r="M190" s="23"/>
      <c r="N190" s="23"/>
      <c r="O190" s="23"/>
      <c r="Q190" s="23"/>
      <c r="R190" s="23"/>
      <c r="S190" s="23"/>
    </row>
    <row r="191" spans="5:19">
      <c r="E191" s="33"/>
      <c r="G191" s="22"/>
      <c r="J191" s="23"/>
      <c r="K191" s="23"/>
      <c r="L191" s="27"/>
      <c r="M191" s="23"/>
      <c r="N191" s="23"/>
      <c r="O191" s="23"/>
      <c r="Q191" s="23"/>
      <c r="R191" s="23"/>
      <c r="S191" s="23"/>
    </row>
    <row r="192" spans="5:19">
      <c r="E192" s="33"/>
      <c r="G192" s="22"/>
      <c r="J192" s="23"/>
      <c r="K192" s="23"/>
      <c r="L192" s="27"/>
      <c r="M192" s="23"/>
      <c r="N192" s="23"/>
      <c r="O192" s="23"/>
      <c r="Q192" s="23"/>
      <c r="R192" s="23"/>
      <c r="S192" s="23"/>
    </row>
    <row r="193" spans="5:19">
      <c r="E193" s="33"/>
      <c r="G193" s="22"/>
      <c r="J193" s="23"/>
      <c r="K193" s="23"/>
      <c r="L193" s="27"/>
      <c r="M193" s="23"/>
      <c r="N193" s="23"/>
      <c r="O193" s="23"/>
      <c r="Q193" s="23"/>
      <c r="R193" s="23"/>
      <c r="S193" s="23"/>
    </row>
    <row r="194" spans="5:19">
      <c r="E194" s="33"/>
      <c r="G194" s="22"/>
      <c r="J194" s="23"/>
      <c r="K194" s="23"/>
      <c r="L194" s="27"/>
      <c r="M194" s="23"/>
      <c r="N194" s="23"/>
      <c r="O194" s="23"/>
      <c r="Q194" s="23"/>
      <c r="R194" s="23"/>
      <c r="S194" s="23"/>
    </row>
    <row r="195" spans="5:19">
      <c r="E195" s="33"/>
      <c r="G195" s="22"/>
      <c r="J195" s="23"/>
      <c r="K195" s="23"/>
      <c r="L195" s="27"/>
      <c r="M195" s="23"/>
      <c r="N195" s="23"/>
      <c r="O195" s="23"/>
      <c r="Q195" s="23"/>
      <c r="R195" s="23"/>
      <c r="S195" s="23"/>
    </row>
    <row r="196" spans="5:19">
      <c r="E196" s="33"/>
      <c r="G196" s="22"/>
      <c r="J196" s="23"/>
      <c r="K196" s="23"/>
      <c r="L196" s="27"/>
      <c r="M196" s="23"/>
      <c r="N196" s="23"/>
      <c r="O196" s="23"/>
      <c r="Q196" s="23"/>
      <c r="R196" s="23"/>
      <c r="S196" s="23"/>
    </row>
    <row r="197" spans="5:19">
      <c r="E197" s="33"/>
      <c r="G197" s="22"/>
      <c r="J197" s="23"/>
      <c r="K197" s="23"/>
      <c r="L197" s="27"/>
      <c r="M197" s="23"/>
      <c r="N197" s="23"/>
      <c r="O197" s="23"/>
      <c r="Q197" s="23"/>
      <c r="R197" s="23"/>
      <c r="S197" s="23"/>
    </row>
    <row r="198" spans="5:19">
      <c r="E198" s="33"/>
      <c r="G198" s="22"/>
      <c r="J198" s="23"/>
      <c r="K198" s="23"/>
      <c r="L198" s="27"/>
      <c r="M198" s="23"/>
      <c r="N198" s="23"/>
      <c r="O198" s="23"/>
      <c r="Q198" s="23"/>
      <c r="R198" s="23"/>
      <c r="S198" s="23"/>
    </row>
    <row r="199" spans="5:19">
      <c r="E199" s="33"/>
      <c r="G199" s="22"/>
      <c r="J199" s="23"/>
      <c r="K199" s="23"/>
      <c r="L199" s="27"/>
      <c r="M199" s="23"/>
      <c r="N199" s="23"/>
      <c r="O199" s="23"/>
      <c r="Q199" s="23"/>
      <c r="R199" s="23"/>
      <c r="S199" s="23"/>
    </row>
    <row r="200" spans="5:19">
      <c r="E200" s="33"/>
      <c r="G200" s="22"/>
      <c r="J200" s="23"/>
      <c r="K200" s="23"/>
      <c r="L200" s="27"/>
      <c r="M200" s="23"/>
      <c r="N200" s="23"/>
      <c r="O200" s="23"/>
      <c r="Q200" s="23"/>
      <c r="R200" s="23"/>
      <c r="S200" s="23"/>
    </row>
    <row r="201" spans="5:19">
      <c r="E201" s="33"/>
      <c r="G201" s="22"/>
      <c r="J201" s="23"/>
      <c r="K201" s="23"/>
      <c r="L201" s="27"/>
      <c r="M201" s="23"/>
      <c r="N201" s="23"/>
      <c r="O201" s="23"/>
      <c r="Q201" s="23"/>
      <c r="R201" s="23"/>
      <c r="S201" s="23"/>
    </row>
    <row r="202" spans="5:19">
      <c r="E202" s="33"/>
      <c r="G202" s="22"/>
      <c r="J202" s="23"/>
      <c r="K202" s="23"/>
      <c r="L202" s="27"/>
      <c r="M202" s="23"/>
      <c r="N202" s="23"/>
      <c r="O202" s="23"/>
      <c r="Q202" s="23"/>
      <c r="R202" s="23"/>
      <c r="S202" s="23"/>
    </row>
    <row r="203" spans="5:19">
      <c r="E203" s="33"/>
      <c r="G203" s="22"/>
      <c r="J203" s="23"/>
      <c r="K203" s="23"/>
      <c r="L203" s="27"/>
      <c r="M203" s="23"/>
      <c r="N203" s="23"/>
      <c r="O203" s="23"/>
      <c r="Q203" s="23"/>
      <c r="R203" s="23"/>
      <c r="S203" s="23"/>
    </row>
    <row r="204" spans="5:19">
      <c r="E204" s="33"/>
      <c r="G204" s="22"/>
      <c r="J204" s="23"/>
      <c r="K204" s="23"/>
      <c r="L204" s="27"/>
      <c r="M204" s="23"/>
      <c r="N204" s="23"/>
      <c r="O204" s="23"/>
      <c r="Q204" s="23"/>
      <c r="R204" s="23"/>
      <c r="S204" s="23"/>
    </row>
    <row r="205" spans="5:19">
      <c r="E205" s="33"/>
      <c r="G205" s="22"/>
      <c r="J205" s="23"/>
      <c r="K205" s="23"/>
      <c r="L205" s="27"/>
      <c r="M205" s="23"/>
      <c r="N205" s="23"/>
      <c r="O205" s="23"/>
      <c r="Q205" s="23"/>
      <c r="R205" s="23"/>
      <c r="S205" s="23"/>
    </row>
    <row r="206" spans="5:19">
      <c r="E206" s="33"/>
      <c r="G206" s="22"/>
      <c r="J206" s="23"/>
      <c r="K206" s="23"/>
      <c r="L206" s="27"/>
      <c r="M206" s="23"/>
      <c r="N206" s="23"/>
      <c r="O206" s="23"/>
      <c r="Q206" s="23"/>
      <c r="R206" s="23"/>
      <c r="S206" s="23"/>
    </row>
    <row r="207" spans="5:19">
      <c r="E207" s="33"/>
      <c r="G207" s="22"/>
      <c r="J207" s="23"/>
      <c r="K207" s="23"/>
      <c r="L207" s="27"/>
      <c r="M207" s="23"/>
      <c r="N207" s="23"/>
      <c r="O207" s="23"/>
      <c r="Q207" s="23"/>
      <c r="R207" s="23"/>
      <c r="S207" s="23"/>
    </row>
    <row r="208" spans="5:19">
      <c r="E208" s="33"/>
      <c r="G208" s="22"/>
      <c r="J208" s="23"/>
      <c r="K208" s="23"/>
      <c r="L208" s="27"/>
      <c r="M208" s="23"/>
      <c r="N208" s="23"/>
      <c r="O208" s="23"/>
      <c r="Q208" s="23"/>
      <c r="R208" s="23"/>
      <c r="S208" s="23"/>
    </row>
    <row r="209" spans="5:19">
      <c r="E209" s="33"/>
      <c r="G209" s="22"/>
      <c r="J209" s="23"/>
      <c r="K209" s="23"/>
      <c r="L209" s="27"/>
      <c r="M209" s="23"/>
      <c r="N209" s="23"/>
      <c r="O209" s="23"/>
      <c r="Q209" s="23"/>
      <c r="R209" s="23"/>
      <c r="S209" s="23"/>
    </row>
    <row r="210" spans="5:19">
      <c r="E210" s="33"/>
      <c r="G210" s="22"/>
      <c r="J210" s="23"/>
      <c r="K210" s="23"/>
      <c r="L210" s="27"/>
      <c r="M210" s="23"/>
      <c r="N210" s="23"/>
      <c r="O210" s="23"/>
      <c r="Q210" s="23"/>
      <c r="R210" s="23"/>
      <c r="S210" s="23"/>
    </row>
    <row r="211" spans="5:19">
      <c r="E211" s="33"/>
      <c r="G211" s="22"/>
      <c r="J211" s="23"/>
      <c r="K211" s="23"/>
      <c r="L211" s="27"/>
      <c r="M211" s="23"/>
      <c r="N211" s="23"/>
      <c r="O211" s="23"/>
      <c r="Q211" s="23"/>
      <c r="R211" s="23"/>
      <c r="S211" s="23"/>
    </row>
    <row r="212" spans="5:19">
      <c r="E212" s="33"/>
      <c r="G212" s="22"/>
      <c r="J212" s="23"/>
      <c r="K212" s="23"/>
      <c r="L212" s="27"/>
      <c r="M212" s="23"/>
      <c r="N212" s="23"/>
      <c r="O212" s="23"/>
      <c r="Q212" s="23"/>
      <c r="R212" s="23"/>
      <c r="S212" s="23"/>
    </row>
    <row r="213" spans="5:19">
      <c r="E213" s="33"/>
      <c r="G213" s="22"/>
      <c r="J213" s="23"/>
      <c r="K213" s="23"/>
      <c r="L213" s="27"/>
      <c r="M213" s="23"/>
      <c r="N213" s="23"/>
      <c r="O213" s="23"/>
      <c r="Q213" s="23"/>
      <c r="R213" s="23"/>
      <c r="S213" s="23"/>
    </row>
    <row r="214" spans="5:19">
      <c r="E214" s="33"/>
      <c r="G214" s="22"/>
      <c r="J214" s="23"/>
      <c r="K214" s="23"/>
      <c r="L214" s="27"/>
      <c r="M214" s="23"/>
      <c r="N214" s="23"/>
      <c r="O214" s="23"/>
      <c r="Q214" s="23"/>
      <c r="R214" s="23"/>
      <c r="S214" s="23"/>
    </row>
    <row r="215" spans="5:19">
      <c r="E215" s="33"/>
      <c r="G215" s="22"/>
      <c r="J215" s="23"/>
      <c r="K215" s="23"/>
      <c r="L215" s="27"/>
      <c r="M215" s="23"/>
      <c r="N215" s="23"/>
      <c r="O215" s="23"/>
      <c r="Q215" s="23"/>
      <c r="R215" s="23"/>
      <c r="S215" s="23"/>
    </row>
    <row r="216" spans="5:19">
      <c r="E216" s="33"/>
      <c r="G216" s="22"/>
      <c r="J216" s="23"/>
      <c r="K216" s="23"/>
      <c r="L216" s="27"/>
      <c r="M216" s="23"/>
      <c r="N216" s="23"/>
      <c r="O216" s="23"/>
      <c r="Q216" s="23"/>
      <c r="R216" s="23"/>
      <c r="S216" s="23"/>
    </row>
    <row r="217" spans="5:19">
      <c r="E217" s="33"/>
      <c r="G217" s="22"/>
      <c r="J217" s="23"/>
      <c r="K217" s="23"/>
      <c r="L217" s="27"/>
      <c r="M217" s="23"/>
      <c r="N217" s="23"/>
      <c r="O217" s="23"/>
      <c r="Q217" s="23"/>
      <c r="R217" s="23"/>
      <c r="S217" s="23"/>
    </row>
    <row r="218" spans="5:19">
      <c r="E218" s="33"/>
      <c r="G218" s="22"/>
      <c r="J218" s="23"/>
      <c r="K218" s="23"/>
      <c r="L218" s="27"/>
      <c r="M218" s="23"/>
      <c r="N218" s="23"/>
      <c r="O218" s="23"/>
      <c r="Q218" s="23"/>
      <c r="R218" s="23"/>
      <c r="S218" s="23"/>
    </row>
    <row r="219" spans="5:19">
      <c r="E219" s="33"/>
      <c r="G219" s="22"/>
      <c r="J219" s="23"/>
      <c r="K219" s="23"/>
      <c r="L219" s="27"/>
      <c r="M219" s="23"/>
      <c r="N219" s="23"/>
      <c r="O219" s="23"/>
      <c r="Q219" s="23"/>
      <c r="R219" s="23"/>
      <c r="S219" s="23"/>
    </row>
    <row r="220" spans="5:19">
      <c r="E220" s="33"/>
      <c r="G220" s="22"/>
      <c r="J220" s="23"/>
      <c r="K220" s="23"/>
      <c r="L220" s="27"/>
      <c r="M220" s="23"/>
      <c r="N220" s="23"/>
      <c r="O220" s="23"/>
      <c r="Q220" s="23"/>
      <c r="R220" s="23"/>
      <c r="S220" s="23"/>
    </row>
    <row r="221" spans="5:19">
      <c r="E221" s="33"/>
      <c r="G221" s="22"/>
      <c r="J221" s="23"/>
      <c r="K221" s="23"/>
      <c r="L221" s="27"/>
      <c r="M221" s="23"/>
      <c r="N221" s="23"/>
      <c r="O221" s="23"/>
      <c r="Q221" s="23"/>
      <c r="R221" s="23"/>
      <c r="S221" s="23"/>
    </row>
    <row r="222" spans="5:19">
      <c r="E222" s="33"/>
      <c r="G222" s="22"/>
      <c r="J222" s="23"/>
      <c r="K222" s="23"/>
      <c r="L222" s="27"/>
      <c r="M222" s="23"/>
      <c r="N222" s="23"/>
      <c r="O222" s="23"/>
      <c r="Q222" s="23"/>
      <c r="R222" s="23"/>
      <c r="S222" s="23"/>
    </row>
    <row r="223" spans="5:19">
      <c r="E223" s="33"/>
      <c r="G223" s="22"/>
      <c r="J223" s="23"/>
      <c r="K223" s="23"/>
      <c r="L223" s="27"/>
      <c r="M223" s="23"/>
      <c r="N223" s="23"/>
      <c r="O223" s="23"/>
      <c r="Q223" s="23"/>
      <c r="R223" s="23"/>
      <c r="S223" s="23"/>
    </row>
    <row r="224" spans="5:19">
      <c r="E224" s="33"/>
      <c r="G224" s="22"/>
      <c r="J224" s="23"/>
      <c r="K224" s="23"/>
      <c r="L224" s="27"/>
      <c r="M224" s="23"/>
      <c r="N224" s="23"/>
      <c r="O224" s="23"/>
      <c r="Q224" s="23"/>
      <c r="R224" s="23"/>
      <c r="S224" s="23"/>
    </row>
    <row r="225" spans="5:19">
      <c r="E225" s="33"/>
      <c r="G225" s="22"/>
      <c r="J225" s="23"/>
      <c r="K225" s="23"/>
      <c r="L225" s="27"/>
      <c r="M225" s="23"/>
      <c r="N225" s="23"/>
      <c r="O225" s="23"/>
      <c r="Q225" s="23"/>
      <c r="R225" s="23"/>
      <c r="S225" s="23"/>
    </row>
    <row r="226" spans="5:19">
      <c r="E226" s="33"/>
      <c r="G226" s="22"/>
      <c r="J226" s="23"/>
      <c r="K226" s="23"/>
      <c r="L226" s="27"/>
      <c r="M226" s="23"/>
      <c r="N226" s="23"/>
      <c r="O226" s="23"/>
      <c r="Q226" s="23"/>
      <c r="R226" s="23"/>
      <c r="S226" s="23"/>
    </row>
    <row r="227" spans="5:19">
      <c r="E227" s="33"/>
      <c r="G227" s="22"/>
      <c r="J227" s="23"/>
      <c r="K227" s="23"/>
      <c r="L227" s="27"/>
      <c r="M227" s="23"/>
      <c r="N227" s="23"/>
      <c r="O227" s="23"/>
      <c r="Q227" s="23"/>
      <c r="R227" s="23"/>
      <c r="S227" s="23"/>
    </row>
    <row r="228" spans="5:19">
      <c r="E228" s="33"/>
      <c r="G228" s="22"/>
      <c r="J228" s="23"/>
      <c r="K228" s="23"/>
      <c r="L228" s="27"/>
      <c r="M228" s="23"/>
      <c r="N228" s="23"/>
      <c r="O228" s="23"/>
      <c r="Q228" s="23"/>
      <c r="R228" s="23"/>
      <c r="S228" s="23"/>
    </row>
    <row r="229" spans="5:19">
      <c r="E229" s="33"/>
      <c r="G229" s="22"/>
      <c r="J229" s="23"/>
      <c r="K229" s="23"/>
      <c r="L229" s="27"/>
      <c r="M229" s="23"/>
      <c r="N229" s="23"/>
      <c r="O229" s="23"/>
      <c r="Q229" s="23"/>
      <c r="R229" s="23"/>
      <c r="S229" s="23"/>
    </row>
    <row r="230" spans="5:19">
      <c r="E230" s="33"/>
      <c r="G230" s="22"/>
      <c r="J230" s="23"/>
      <c r="K230" s="23"/>
      <c r="L230" s="27"/>
      <c r="M230" s="23"/>
      <c r="N230" s="23"/>
      <c r="O230" s="23"/>
      <c r="Q230" s="23"/>
      <c r="R230" s="23"/>
      <c r="S230" s="23"/>
    </row>
    <row r="231" spans="5:19">
      <c r="E231" s="33"/>
      <c r="G231" s="22"/>
      <c r="J231" s="23"/>
      <c r="K231" s="23"/>
      <c r="L231" s="27"/>
      <c r="M231" s="23"/>
      <c r="N231" s="23"/>
      <c r="O231" s="23"/>
      <c r="Q231" s="23"/>
      <c r="R231" s="23"/>
      <c r="S231" s="23"/>
    </row>
    <row r="232" spans="5:19">
      <c r="E232" s="33"/>
      <c r="G232" s="22"/>
      <c r="J232" s="23"/>
      <c r="K232" s="23"/>
      <c r="L232" s="27"/>
      <c r="M232" s="23"/>
      <c r="N232" s="23"/>
      <c r="O232" s="23"/>
      <c r="Q232" s="23"/>
      <c r="R232" s="23"/>
      <c r="S232" s="23"/>
    </row>
    <row r="233" spans="5:19">
      <c r="E233" s="33"/>
      <c r="G233" s="22"/>
      <c r="J233" s="23"/>
      <c r="K233" s="23"/>
      <c r="L233" s="27"/>
      <c r="M233" s="23"/>
      <c r="N233" s="23"/>
      <c r="O233" s="23"/>
      <c r="Q233" s="23"/>
      <c r="R233" s="23"/>
      <c r="S233" s="23"/>
    </row>
    <row r="234" spans="5:19">
      <c r="E234" s="33"/>
      <c r="G234" s="22"/>
      <c r="J234" s="23"/>
      <c r="K234" s="23"/>
      <c r="L234" s="27"/>
      <c r="M234" s="23"/>
      <c r="N234" s="23"/>
      <c r="O234" s="23"/>
      <c r="Q234" s="23"/>
      <c r="R234" s="23"/>
      <c r="S234" s="23"/>
    </row>
    <row r="235" spans="5:19">
      <c r="E235" s="33"/>
      <c r="G235" s="22"/>
      <c r="J235" s="23"/>
      <c r="K235" s="23"/>
      <c r="L235" s="27"/>
      <c r="M235" s="23"/>
      <c r="N235" s="23"/>
      <c r="O235" s="23"/>
      <c r="Q235" s="23"/>
      <c r="R235" s="23"/>
      <c r="S235" s="23"/>
    </row>
    <row r="236" spans="5:19">
      <c r="E236" s="33"/>
      <c r="G236" s="22"/>
      <c r="J236" s="23"/>
      <c r="K236" s="23"/>
      <c r="L236" s="27"/>
      <c r="M236" s="23"/>
      <c r="N236" s="23"/>
      <c r="O236" s="23"/>
      <c r="Q236" s="23"/>
      <c r="R236" s="23"/>
      <c r="S236" s="23"/>
    </row>
    <row r="237" spans="5:19">
      <c r="E237" s="33"/>
      <c r="G237" s="22"/>
      <c r="J237" s="23"/>
      <c r="K237" s="23"/>
      <c r="L237" s="27"/>
      <c r="M237" s="23"/>
      <c r="N237" s="23"/>
      <c r="O237" s="23"/>
      <c r="Q237" s="23"/>
      <c r="R237" s="23"/>
      <c r="S237" s="23"/>
    </row>
    <row r="238" spans="5:19">
      <c r="E238" s="33"/>
      <c r="G238" s="22"/>
      <c r="J238" s="23"/>
      <c r="K238" s="23"/>
      <c r="L238" s="27"/>
      <c r="M238" s="23"/>
      <c r="N238" s="23"/>
      <c r="O238" s="23"/>
      <c r="Q238" s="23"/>
      <c r="R238" s="23"/>
      <c r="S238" s="23"/>
    </row>
    <row r="239" spans="5:19">
      <c r="E239" s="33"/>
      <c r="G239" s="22"/>
      <c r="J239" s="23"/>
      <c r="K239" s="23"/>
      <c r="L239" s="27"/>
      <c r="M239" s="23"/>
      <c r="N239" s="23"/>
      <c r="O239" s="23"/>
      <c r="Q239" s="23"/>
      <c r="R239" s="23"/>
      <c r="S239" s="23"/>
    </row>
    <row r="240" spans="5:19">
      <c r="E240" s="33"/>
      <c r="G240" s="22"/>
      <c r="J240" s="23"/>
      <c r="K240" s="23"/>
      <c r="L240" s="27"/>
      <c r="M240" s="23"/>
      <c r="N240" s="23"/>
      <c r="O240" s="23"/>
      <c r="Q240" s="23"/>
      <c r="R240" s="23"/>
      <c r="S240" s="23"/>
    </row>
    <row r="241" spans="5:19">
      <c r="E241" s="33"/>
      <c r="G241" s="22"/>
      <c r="J241" s="23"/>
      <c r="K241" s="23"/>
      <c r="L241" s="27"/>
      <c r="M241" s="23"/>
      <c r="N241" s="23"/>
      <c r="O241" s="23"/>
      <c r="Q241" s="23"/>
      <c r="R241" s="23"/>
      <c r="S241" s="23"/>
    </row>
    <row r="242" spans="5:19">
      <c r="E242" s="33"/>
      <c r="G242" s="22"/>
      <c r="J242" s="23"/>
      <c r="K242" s="23"/>
      <c r="L242" s="27"/>
      <c r="M242" s="23"/>
      <c r="N242" s="23"/>
      <c r="O242" s="23"/>
      <c r="Q242" s="23"/>
      <c r="R242" s="23"/>
      <c r="S242" s="23"/>
    </row>
    <row r="243" spans="5:19">
      <c r="E243" s="33"/>
      <c r="G243" s="22"/>
      <c r="J243" s="23"/>
      <c r="K243" s="23"/>
      <c r="L243" s="27"/>
      <c r="M243" s="23"/>
      <c r="N243" s="23"/>
      <c r="O243" s="23"/>
      <c r="Q243" s="23"/>
      <c r="R243" s="23"/>
      <c r="S243" s="23"/>
    </row>
    <row r="244" spans="5:19">
      <c r="E244" s="33"/>
      <c r="G244" s="22"/>
      <c r="J244" s="23"/>
      <c r="K244" s="23"/>
      <c r="L244" s="27"/>
      <c r="M244" s="23"/>
      <c r="N244" s="23"/>
      <c r="O244" s="23"/>
      <c r="Q244" s="23"/>
      <c r="R244" s="23"/>
      <c r="S244" s="23"/>
    </row>
    <row r="245" spans="5:19">
      <c r="E245" s="33"/>
      <c r="G245" s="22"/>
      <c r="J245" s="23"/>
      <c r="K245" s="23"/>
      <c r="L245" s="27"/>
      <c r="M245" s="23"/>
      <c r="N245" s="23"/>
      <c r="O245" s="23"/>
      <c r="Q245" s="23"/>
      <c r="R245" s="23"/>
      <c r="S245" s="23"/>
    </row>
    <row r="246" spans="5:19">
      <c r="E246" s="33"/>
      <c r="G246" s="22"/>
      <c r="J246" s="23"/>
      <c r="K246" s="23"/>
      <c r="L246" s="27"/>
      <c r="M246" s="23"/>
      <c r="N246" s="23"/>
      <c r="O246" s="23"/>
      <c r="Q246" s="23"/>
      <c r="R246" s="23"/>
      <c r="S246" s="23"/>
    </row>
    <row r="247" spans="5:19">
      <c r="E247" s="33"/>
      <c r="G247" s="22"/>
      <c r="J247" s="23"/>
      <c r="K247" s="23"/>
      <c r="L247" s="27"/>
      <c r="M247" s="23"/>
      <c r="N247" s="23"/>
      <c r="O247" s="23"/>
      <c r="Q247" s="23"/>
      <c r="R247" s="23"/>
      <c r="S247" s="23"/>
    </row>
    <row r="248" spans="5:19">
      <c r="E248" s="33"/>
      <c r="G248" s="22"/>
      <c r="J248" s="23"/>
      <c r="K248" s="23"/>
      <c r="L248" s="27"/>
      <c r="M248" s="23"/>
      <c r="N248" s="23"/>
      <c r="O248" s="23"/>
      <c r="Q248" s="23"/>
      <c r="R248" s="23"/>
      <c r="S248" s="23"/>
    </row>
    <row r="249" spans="5:19">
      <c r="E249" s="33"/>
      <c r="G249" s="22"/>
      <c r="J249" s="23"/>
      <c r="K249" s="23"/>
      <c r="L249" s="27"/>
      <c r="M249" s="23"/>
      <c r="N249" s="23"/>
      <c r="O249" s="23"/>
      <c r="Q249" s="23"/>
      <c r="R249" s="23"/>
      <c r="S249" s="23"/>
    </row>
    <row r="250" spans="5:19">
      <c r="E250" s="33"/>
      <c r="G250" s="22"/>
      <c r="J250" s="23"/>
      <c r="K250" s="23"/>
      <c r="L250" s="27"/>
      <c r="M250" s="23"/>
      <c r="N250" s="23"/>
      <c r="O250" s="23"/>
      <c r="Q250" s="23"/>
      <c r="R250" s="23"/>
      <c r="S250" s="23"/>
    </row>
    <row r="251" spans="5:19">
      <c r="E251" s="33"/>
      <c r="G251" s="22"/>
      <c r="J251" s="23"/>
      <c r="K251" s="23"/>
      <c r="L251" s="27"/>
      <c r="M251" s="23"/>
      <c r="N251" s="23"/>
      <c r="O251" s="23"/>
      <c r="Q251" s="23"/>
      <c r="R251" s="23"/>
      <c r="S251" s="23"/>
    </row>
    <row r="252" spans="5:19">
      <c r="E252" s="33"/>
      <c r="G252" s="22"/>
      <c r="J252" s="23"/>
      <c r="K252" s="23"/>
      <c r="L252" s="27"/>
      <c r="M252" s="23"/>
      <c r="N252" s="23"/>
      <c r="O252" s="23"/>
      <c r="Q252" s="23"/>
      <c r="R252" s="23"/>
      <c r="S252" s="23"/>
    </row>
    <row r="253" spans="5:19">
      <c r="E253" s="33"/>
      <c r="G253" s="22"/>
      <c r="J253" s="23"/>
      <c r="K253" s="23"/>
      <c r="L253" s="27"/>
      <c r="M253" s="23"/>
      <c r="N253" s="23"/>
      <c r="O253" s="23"/>
      <c r="Q253" s="23"/>
      <c r="R253" s="23"/>
      <c r="S253" s="23"/>
    </row>
    <row r="254" spans="5:19">
      <c r="E254" s="33"/>
      <c r="G254" s="22"/>
      <c r="J254" s="23"/>
      <c r="K254" s="23"/>
      <c r="L254" s="27"/>
      <c r="M254" s="23"/>
      <c r="N254" s="23"/>
      <c r="O254" s="23"/>
      <c r="Q254" s="23"/>
      <c r="R254" s="23"/>
      <c r="S254" s="23"/>
    </row>
    <row r="255" spans="5:19">
      <c r="E255" s="33"/>
      <c r="G255" s="22"/>
      <c r="J255" s="23"/>
      <c r="K255" s="23"/>
      <c r="L255" s="27"/>
      <c r="M255" s="23"/>
      <c r="N255" s="23"/>
      <c r="O255" s="23"/>
      <c r="Q255" s="23"/>
      <c r="R255" s="23"/>
      <c r="S255" s="23"/>
    </row>
    <row r="256" spans="5:19">
      <c r="E256" s="33"/>
      <c r="G256" s="22"/>
      <c r="J256" s="23"/>
      <c r="K256" s="23"/>
      <c r="L256" s="27"/>
      <c r="M256" s="23"/>
      <c r="N256" s="23"/>
      <c r="O256" s="23"/>
      <c r="Q256" s="23"/>
      <c r="R256" s="23"/>
      <c r="S256" s="23"/>
    </row>
    <row r="257" spans="5:19">
      <c r="E257" s="33"/>
      <c r="G257" s="22"/>
      <c r="J257" s="23"/>
      <c r="K257" s="23"/>
      <c r="L257" s="27"/>
      <c r="M257" s="23"/>
      <c r="N257" s="23"/>
      <c r="O257" s="23"/>
      <c r="Q257" s="23"/>
      <c r="R257" s="23"/>
      <c r="S257" s="23"/>
    </row>
    <row r="258" spans="5:19">
      <c r="E258" s="33"/>
      <c r="G258" s="22"/>
      <c r="J258" s="23"/>
      <c r="K258" s="23"/>
      <c r="L258" s="27"/>
      <c r="M258" s="23"/>
      <c r="N258" s="23"/>
      <c r="O258" s="23"/>
      <c r="Q258" s="23"/>
      <c r="R258" s="23"/>
      <c r="S258" s="23"/>
    </row>
    <row r="259" spans="5:19">
      <c r="E259" s="33"/>
      <c r="G259" s="22"/>
      <c r="J259" s="23"/>
      <c r="K259" s="23"/>
      <c r="L259" s="27"/>
      <c r="M259" s="23"/>
      <c r="N259" s="23"/>
      <c r="O259" s="23"/>
      <c r="Q259" s="23"/>
      <c r="R259" s="23"/>
      <c r="S259" s="23"/>
    </row>
    <row r="260" spans="5:19">
      <c r="E260" s="33"/>
      <c r="G260" s="22"/>
      <c r="J260" s="23"/>
      <c r="K260" s="23"/>
      <c r="L260" s="27"/>
      <c r="M260" s="23"/>
      <c r="N260" s="23"/>
      <c r="O260" s="23"/>
      <c r="Q260" s="23"/>
      <c r="R260" s="23"/>
      <c r="S260" s="23"/>
    </row>
    <row r="261" spans="5:19">
      <c r="E261" s="33"/>
      <c r="G261" s="22"/>
      <c r="J261" s="23"/>
      <c r="K261" s="23"/>
      <c r="L261" s="27"/>
      <c r="M261" s="23"/>
      <c r="N261" s="23"/>
      <c r="O261" s="23"/>
      <c r="Q261" s="23"/>
      <c r="R261" s="23"/>
      <c r="S261" s="23"/>
    </row>
    <row r="262" spans="5:19">
      <c r="E262" s="33"/>
      <c r="G262" s="22"/>
      <c r="J262" s="23"/>
      <c r="K262" s="23"/>
      <c r="L262" s="27"/>
      <c r="M262" s="23"/>
      <c r="N262" s="23"/>
      <c r="O262" s="23"/>
      <c r="Q262" s="23"/>
      <c r="R262" s="23"/>
      <c r="S262" s="23"/>
    </row>
    <row r="263" spans="5:19">
      <c r="E263" s="33"/>
      <c r="G263" s="22"/>
      <c r="J263" s="23"/>
      <c r="K263" s="23"/>
      <c r="L263" s="27"/>
      <c r="M263" s="23"/>
      <c r="N263" s="23"/>
      <c r="O263" s="23"/>
      <c r="Q263" s="23"/>
      <c r="R263" s="23"/>
      <c r="S263" s="23"/>
    </row>
    <row r="264" spans="5:19">
      <c r="E264" s="33"/>
      <c r="G264" s="22"/>
      <c r="J264" s="23"/>
      <c r="K264" s="23"/>
      <c r="L264" s="27"/>
      <c r="M264" s="23"/>
      <c r="N264" s="23"/>
      <c r="O264" s="23"/>
      <c r="Q264" s="23"/>
      <c r="R264" s="23"/>
      <c r="S264" s="23"/>
    </row>
    <row r="265" spans="5:19">
      <c r="E265" s="33"/>
      <c r="G265" s="22"/>
      <c r="J265" s="23"/>
      <c r="K265" s="23"/>
      <c r="L265" s="27"/>
      <c r="M265" s="23"/>
      <c r="N265" s="23"/>
      <c r="O265" s="23"/>
      <c r="Q265" s="23"/>
      <c r="R265" s="23"/>
      <c r="S265" s="23"/>
    </row>
    <row r="266" spans="5:19">
      <c r="E266" s="33"/>
      <c r="G266" s="22"/>
      <c r="J266" s="23"/>
      <c r="K266" s="23"/>
      <c r="L266" s="27"/>
      <c r="M266" s="23"/>
      <c r="N266" s="23"/>
      <c r="O266" s="23"/>
      <c r="Q266" s="23"/>
      <c r="R266" s="23"/>
      <c r="S266" s="23"/>
    </row>
    <row r="267" spans="5:19">
      <c r="E267" s="33"/>
      <c r="G267" s="22"/>
      <c r="J267" s="23"/>
      <c r="K267" s="23"/>
      <c r="L267" s="27"/>
      <c r="M267" s="23"/>
      <c r="N267" s="23"/>
      <c r="O267" s="23"/>
      <c r="Q267" s="23"/>
      <c r="R267" s="23"/>
      <c r="S267" s="23"/>
    </row>
    <row r="268" spans="5:19">
      <c r="E268" s="33"/>
      <c r="G268" s="22"/>
      <c r="J268" s="23"/>
      <c r="K268" s="23"/>
      <c r="L268" s="27"/>
      <c r="M268" s="23"/>
      <c r="N268" s="23"/>
      <c r="O268" s="23"/>
      <c r="Q268" s="23"/>
      <c r="R268" s="23"/>
      <c r="S268" s="23"/>
    </row>
    <row r="269" spans="5:19">
      <c r="E269" s="33"/>
      <c r="G269" s="22"/>
      <c r="J269" s="23"/>
      <c r="K269" s="23"/>
      <c r="L269" s="27"/>
      <c r="M269" s="23"/>
      <c r="N269" s="23"/>
      <c r="O269" s="23"/>
      <c r="Q269" s="23"/>
      <c r="R269" s="23"/>
      <c r="S269" s="23"/>
    </row>
    <row r="270" spans="5:19">
      <c r="E270" s="33"/>
      <c r="G270" s="22"/>
      <c r="J270" s="23"/>
      <c r="K270" s="23"/>
      <c r="L270" s="27"/>
      <c r="M270" s="23"/>
      <c r="N270" s="23"/>
      <c r="O270" s="23"/>
      <c r="Q270" s="23"/>
      <c r="R270" s="23"/>
      <c r="S270" s="23"/>
    </row>
    <row r="271" spans="5:19">
      <c r="E271" s="33"/>
      <c r="G271" s="22"/>
      <c r="J271" s="23"/>
      <c r="K271" s="23"/>
      <c r="L271" s="27"/>
      <c r="M271" s="23"/>
      <c r="N271" s="23"/>
      <c r="O271" s="23"/>
      <c r="Q271" s="23"/>
      <c r="R271" s="23"/>
      <c r="S271" s="23"/>
    </row>
    <row r="272" spans="5:19">
      <c r="E272" s="33"/>
      <c r="G272" s="22"/>
      <c r="J272" s="23"/>
      <c r="K272" s="23"/>
      <c r="L272" s="27"/>
      <c r="M272" s="23"/>
      <c r="N272" s="23"/>
      <c r="O272" s="23"/>
      <c r="Q272" s="23"/>
      <c r="R272" s="23"/>
      <c r="S272" s="23"/>
    </row>
    <row r="273" spans="5:19">
      <c r="E273" s="33"/>
      <c r="G273" s="22"/>
      <c r="J273" s="23"/>
      <c r="K273" s="23"/>
      <c r="L273" s="27"/>
      <c r="M273" s="23"/>
      <c r="N273" s="23"/>
      <c r="O273" s="23"/>
      <c r="Q273" s="23"/>
      <c r="R273" s="23"/>
      <c r="S273" s="23"/>
    </row>
    <row r="274" spans="5:19">
      <c r="E274" s="33"/>
      <c r="G274" s="22"/>
      <c r="J274" s="23"/>
      <c r="K274" s="23"/>
      <c r="L274" s="27"/>
      <c r="M274" s="23"/>
      <c r="N274" s="23"/>
      <c r="O274" s="23"/>
      <c r="Q274" s="23"/>
      <c r="R274" s="23"/>
      <c r="S274" s="23"/>
    </row>
    <row r="275" spans="5:19">
      <c r="E275" s="33"/>
      <c r="G275" s="22"/>
      <c r="J275" s="23"/>
      <c r="K275" s="23"/>
      <c r="L275" s="27"/>
      <c r="M275" s="23"/>
      <c r="N275" s="23"/>
      <c r="O275" s="23"/>
      <c r="Q275" s="23"/>
      <c r="R275" s="23"/>
      <c r="S275" s="23"/>
    </row>
    <row r="276" spans="5:19">
      <c r="E276" s="33"/>
      <c r="G276" s="22"/>
      <c r="J276" s="23"/>
      <c r="K276" s="23"/>
      <c r="L276" s="27"/>
      <c r="M276" s="23"/>
      <c r="N276" s="23"/>
      <c r="O276" s="23"/>
      <c r="Q276" s="23"/>
      <c r="R276" s="23"/>
      <c r="S276" s="23"/>
    </row>
    <row r="277" spans="5:19">
      <c r="E277" s="33"/>
      <c r="G277" s="22"/>
      <c r="J277" s="23"/>
      <c r="K277" s="23"/>
      <c r="L277" s="27"/>
      <c r="M277" s="23"/>
      <c r="N277" s="23"/>
      <c r="O277" s="23"/>
      <c r="Q277" s="23"/>
      <c r="R277" s="23"/>
      <c r="S277" s="23"/>
    </row>
    <row r="278" spans="5:19">
      <c r="E278" s="33"/>
      <c r="G278" s="22"/>
      <c r="J278" s="23"/>
      <c r="K278" s="23"/>
      <c r="L278" s="27"/>
      <c r="M278" s="23"/>
      <c r="N278" s="23"/>
      <c r="O278" s="23"/>
      <c r="Q278" s="23"/>
      <c r="R278" s="23"/>
      <c r="S278" s="23"/>
    </row>
    <row r="279" spans="5:19">
      <c r="E279" s="33"/>
      <c r="G279" s="22"/>
      <c r="J279" s="23"/>
      <c r="K279" s="23"/>
      <c r="L279" s="27"/>
      <c r="M279" s="23"/>
      <c r="N279" s="23"/>
      <c r="O279" s="23"/>
      <c r="Q279" s="23"/>
      <c r="R279" s="23"/>
      <c r="S279" s="23"/>
    </row>
    <row r="280" spans="5:19">
      <c r="E280" s="33"/>
      <c r="G280" s="22"/>
      <c r="J280" s="23"/>
      <c r="K280" s="23"/>
      <c r="L280" s="27"/>
      <c r="M280" s="23"/>
      <c r="N280" s="23"/>
      <c r="O280" s="23"/>
      <c r="Q280" s="23"/>
      <c r="R280" s="23"/>
      <c r="S280" s="23"/>
    </row>
    <row r="281" spans="5:19">
      <c r="E281" s="33"/>
      <c r="G281" s="22"/>
      <c r="J281" s="23"/>
      <c r="K281" s="23"/>
      <c r="L281" s="27"/>
      <c r="M281" s="23"/>
      <c r="N281" s="23"/>
      <c r="O281" s="23"/>
      <c r="Q281" s="23"/>
      <c r="R281" s="23"/>
      <c r="S281" s="23"/>
    </row>
    <row r="282" spans="5:19">
      <c r="E282" s="33"/>
      <c r="G282" s="22"/>
      <c r="J282" s="23"/>
      <c r="K282" s="23"/>
      <c r="L282" s="27"/>
      <c r="M282" s="23"/>
      <c r="N282" s="23"/>
      <c r="O282" s="23"/>
      <c r="Q282" s="23"/>
      <c r="R282" s="23"/>
      <c r="S282" s="23"/>
    </row>
    <row r="283" spans="5:19">
      <c r="E283" s="33"/>
      <c r="G283" s="22"/>
      <c r="J283" s="23"/>
      <c r="K283" s="23"/>
      <c r="L283" s="27"/>
      <c r="M283" s="23"/>
      <c r="N283" s="23"/>
      <c r="O283" s="23"/>
      <c r="Q283" s="23"/>
      <c r="R283" s="23"/>
      <c r="S283" s="23"/>
    </row>
    <row r="284" spans="5:19">
      <c r="E284" s="33"/>
      <c r="G284" s="22"/>
      <c r="J284" s="23"/>
      <c r="K284" s="23"/>
      <c r="L284" s="27"/>
      <c r="M284" s="23"/>
      <c r="N284" s="23"/>
      <c r="O284" s="23"/>
      <c r="Q284" s="23"/>
      <c r="R284" s="23"/>
      <c r="S284" s="23"/>
    </row>
    <row r="285" spans="5:19">
      <c r="E285" s="33"/>
      <c r="G285" s="22"/>
      <c r="J285" s="23"/>
      <c r="K285" s="23"/>
      <c r="L285" s="27"/>
      <c r="M285" s="23"/>
      <c r="N285" s="23"/>
      <c r="O285" s="23"/>
      <c r="Q285" s="23"/>
      <c r="R285" s="23"/>
      <c r="S285" s="23"/>
    </row>
    <row r="286" spans="5:19">
      <c r="E286" s="33"/>
      <c r="G286" s="22"/>
      <c r="J286" s="23"/>
      <c r="K286" s="23"/>
      <c r="L286" s="27"/>
      <c r="M286" s="23"/>
      <c r="N286" s="23"/>
      <c r="O286" s="23"/>
      <c r="Q286" s="23"/>
      <c r="R286" s="23"/>
      <c r="S286" s="23"/>
    </row>
    <row r="287" spans="5:19">
      <c r="E287" s="33"/>
      <c r="G287" s="22"/>
      <c r="J287" s="23"/>
      <c r="K287" s="23"/>
      <c r="L287" s="27"/>
      <c r="M287" s="23"/>
      <c r="N287" s="23"/>
      <c r="O287" s="23"/>
      <c r="Q287" s="23"/>
      <c r="R287" s="23"/>
      <c r="S287" s="23"/>
    </row>
    <row r="288" spans="5:19">
      <c r="E288" s="33"/>
      <c r="G288" s="22"/>
      <c r="J288" s="23"/>
      <c r="K288" s="23"/>
      <c r="L288" s="27"/>
      <c r="M288" s="23"/>
      <c r="N288" s="23"/>
      <c r="O288" s="23"/>
      <c r="Q288" s="23"/>
      <c r="R288" s="23"/>
      <c r="S288" s="23"/>
    </row>
    <row r="289" spans="5:19">
      <c r="E289" s="33"/>
      <c r="G289" s="22"/>
      <c r="J289" s="23"/>
      <c r="K289" s="23"/>
      <c r="L289" s="27"/>
      <c r="M289" s="23"/>
      <c r="N289" s="23"/>
      <c r="O289" s="23"/>
      <c r="Q289" s="23"/>
      <c r="R289" s="23"/>
      <c r="S289" s="23"/>
    </row>
    <row r="290" spans="5:19">
      <c r="E290" s="33"/>
      <c r="F290" s="23"/>
      <c r="H290" s="23"/>
      <c r="I290" s="23"/>
      <c r="J290" s="23"/>
      <c r="K290" s="23"/>
      <c r="L290" s="23"/>
      <c r="Q290" s="23"/>
      <c r="R290" s="23"/>
    </row>
    <row r="291" spans="5:19">
      <c r="E291" s="33"/>
      <c r="F291" s="23"/>
      <c r="H291" s="23"/>
      <c r="I291" s="23"/>
      <c r="J291" s="23"/>
      <c r="K291" s="23"/>
      <c r="L291" s="23"/>
      <c r="Q291" s="23"/>
      <c r="R291" s="23"/>
    </row>
    <row r="292" spans="5:19">
      <c r="E292" s="33"/>
      <c r="F292" s="23"/>
      <c r="H292" s="23"/>
      <c r="I292" s="23"/>
      <c r="J292" s="23"/>
      <c r="K292" s="23"/>
      <c r="L292" s="23"/>
      <c r="Q292" s="23"/>
      <c r="R292" s="23"/>
    </row>
    <row r="293" spans="5:19">
      <c r="E293" s="33"/>
      <c r="F293" s="23"/>
      <c r="H293" s="23"/>
      <c r="I293" s="23"/>
      <c r="J293" s="23"/>
      <c r="K293" s="23"/>
      <c r="L293" s="23"/>
      <c r="Q293" s="23"/>
      <c r="R293" s="23"/>
    </row>
    <row r="294" spans="5:19">
      <c r="E294" s="33"/>
      <c r="F294" s="23"/>
      <c r="H294" s="23"/>
      <c r="I294" s="23"/>
      <c r="J294" s="23"/>
      <c r="K294" s="23"/>
      <c r="L294" s="23"/>
      <c r="Q294" s="23"/>
      <c r="R294" s="23"/>
    </row>
    <row r="295" spans="5:19">
      <c r="E295" s="33"/>
      <c r="F295" s="23"/>
      <c r="H295" s="23"/>
      <c r="I295" s="23"/>
      <c r="J295" s="23"/>
      <c r="K295" s="23"/>
      <c r="L295" s="23"/>
      <c r="Q295" s="23"/>
      <c r="R295" s="23"/>
    </row>
    <row r="296" spans="5:19">
      <c r="E296" s="33"/>
      <c r="F296" s="23"/>
      <c r="H296" s="23"/>
      <c r="I296" s="23"/>
      <c r="J296" s="23"/>
      <c r="K296" s="23"/>
      <c r="L296" s="23"/>
      <c r="Q296" s="23"/>
    </row>
    <row r="297" spans="5:19">
      <c r="E297" s="33"/>
      <c r="F297" s="23"/>
      <c r="H297" s="23"/>
      <c r="I297" s="23"/>
      <c r="J297" s="23"/>
      <c r="L297" s="23"/>
    </row>
    <row r="298" spans="5:19">
      <c r="E298" s="33"/>
      <c r="F298" s="23"/>
      <c r="H298" s="23"/>
      <c r="I298" s="23"/>
      <c r="J298" s="23"/>
      <c r="L298" s="23"/>
    </row>
    <row r="299" spans="5:19">
      <c r="E299" s="33"/>
      <c r="F299" s="23"/>
      <c r="H299" s="23"/>
      <c r="I299" s="23"/>
      <c r="J299" s="23"/>
      <c r="L299" s="23"/>
    </row>
    <row r="300" spans="5:19">
      <c r="E300" s="33"/>
      <c r="F300" s="23"/>
      <c r="H300" s="23"/>
      <c r="I300" s="23"/>
      <c r="J300" s="23"/>
      <c r="L300" s="23"/>
    </row>
    <row r="301" spans="5:19">
      <c r="E301" s="33"/>
      <c r="F301" s="23"/>
      <c r="H301" s="23"/>
      <c r="I301" s="23"/>
      <c r="J301" s="23"/>
      <c r="L301" s="23"/>
    </row>
    <row r="302" spans="5:19">
      <c r="E302" s="33"/>
      <c r="F302" s="23"/>
      <c r="H302" s="23"/>
      <c r="I302" s="23"/>
      <c r="J302" s="23"/>
      <c r="L302" s="23"/>
    </row>
    <row r="303" spans="5:19">
      <c r="E303" s="33"/>
      <c r="F303" s="23"/>
      <c r="H303" s="23"/>
      <c r="I303" s="23"/>
      <c r="J303" s="23"/>
      <c r="L303" s="23"/>
    </row>
    <row r="304" spans="5:19">
      <c r="E304" s="33"/>
      <c r="F304" s="23"/>
      <c r="H304" s="23"/>
      <c r="I304" s="23"/>
      <c r="J304" s="23"/>
      <c r="L304" s="23"/>
    </row>
    <row r="305" spans="5:12">
      <c r="E305" s="33"/>
      <c r="F305" s="23"/>
      <c r="H305" s="23"/>
      <c r="I305" s="23"/>
      <c r="J305" s="23"/>
      <c r="L305" s="23"/>
    </row>
    <row r="306" spans="5:12">
      <c r="E306" s="33"/>
      <c r="F306" s="23"/>
      <c r="H306" s="23"/>
      <c r="I306" s="23"/>
      <c r="J306" s="23"/>
      <c r="L306" s="23"/>
    </row>
    <row r="307" spans="5:12">
      <c r="E307" s="33"/>
      <c r="F307" s="23"/>
      <c r="H307" s="23"/>
      <c r="I307" s="23"/>
      <c r="J307" s="23"/>
      <c r="L307" s="23"/>
    </row>
    <row r="308" spans="5:12">
      <c r="E308" s="33"/>
      <c r="F308" s="23"/>
      <c r="H308" s="23"/>
      <c r="I308" s="23"/>
      <c r="J308" s="23"/>
      <c r="L308" s="23"/>
    </row>
    <row r="309" spans="5:12">
      <c r="E309" s="33"/>
      <c r="F309" s="23"/>
      <c r="H309" s="23"/>
      <c r="I309" s="23"/>
      <c r="J309" s="23"/>
      <c r="L309" s="23"/>
    </row>
    <row r="310" spans="5:12">
      <c r="E310" s="33"/>
      <c r="F310" s="23"/>
      <c r="H310" s="23"/>
      <c r="I310" s="23"/>
      <c r="J310" s="23"/>
      <c r="L310" s="23"/>
    </row>
    <row r="311" spans="5:12">
      <c r="E311" s="33"/>
      <c r="F311" s="23"/>
      <c r="H311" s="23"/>
      <c r="I311" s="23"/>
      <c r="J311" s="23"/>
      <c r="L311" s="23"/>
    </row>
    <row r="312" spans="5:12">
      <c r="E312" s="33"/>
      <c r="F312" s="23"/>
      <c r="H312" s="23"/>
      <c r="I312" s="23"/>
      <c r="J312" s="23"/>
      <c r="L312" s="23"/>
    </row>
    <row r="313" spans="5:12">
      <c r="E313" s="33"/>
      <c r="F313" s="23"/>
      <c r="H313" s="23"/>
      <c r="I313" s="23"/>
      <c r="J313" s="23"/>
      <c r="L313" s="23"/>
    </row>
    <row r="314" spans="5:12">
      <c r="E314" s="33"/>
      <c r="F314" s="23"/>
      <c r="H314" s="23"/>
      <c r="I314" s="23"/>
      <c r="J314" s="23"/>
      <c r="L314" s="23"/>
    </row>
    <row r="315" spans="5:12">
      <c r="E315" s="33"/>
      <c r="F315" s="23"/>
      <c r="H315" s="23"/>
      <c r="I315" s="23"/>
      <c r="J315" s="23"/>
      <c r="L315" s="23"/>
    </row>
    <row r="316" spans="5:12">
      <c r="E316" s="33"/>
      <c r="F316" s="23"/>
      <c r="H316" s="23"/>
      <c r="I316" s="23"/>
      <c r="J316" s="23"/>
      <c r="L316" s="23"/>
    </row>
    <row r="317" spans="5:12">
      <c r="E317" s="33"/>
      <c r="F317" s="23"/>
      <c r="H317" s="23"/>
      <c r="I317" s="23"/>
      <c r="J317" s="23"/>
      <c r="L317" s="23"/>
    </row>
    <row r="318" spans="5:12">
      <c r="E318" s="33"/>
      <c r="F318" s="23"/>
      <c r="H318" s="23"/>
      <c r="I318" s="23"/>
      <c r="J318" s="23"/>
      <c r="L318" s="23"/>
    </row>
    <row r="319" spans="5:12">
      <c r="E319" s="33"/>
      <c r="F319" s="23"/>
      <c r="H319" s="23"/>
      <c r="I319" s="23"/>
      <c r="J319" s="23"/>
      <c r="L319" s="23"/>
    </row>
    <row r="320" spans="5:12">
      <c r="E320" s="33"/>
      <c r="F320" s="23"/>
      <c r="H320" s="23"/>
      <c r="I320" s="23"/>
      <c r="J320" s="23"/>
      <c r="L320" s="23"/>
    </row>
    <row r="321" spans="5:12">
      <c r="E321" s="33"/>
      <c r="F321" s="23"/>
      <c r="H321" s="23"/>
      <c r="I321" s="23"/>
      <c r="J321" s="23"/>
      <c r="L321" s="23"/>
    </row>
    <row r="322" spans="5:12">
      <c r="E322" s="33"/>
      <c r="F322" s="23"/>
      <c r="H322" s="23"/>
      <c r="I322" s="23"/>
      <c r="J322" s="23"/>
      <c r="L322" s="23"/>
    </row>
    <row r="323" spans="5:12">
      <c r="E323" s="33"/>
      <c r="F323" s="23"/>
      <c r="H323" s="23"/>
      <c r="I323" s="23"/>
      <c r="J323" s="23"/>
      <c r="L323" s="23"/>
    </row>
    <row r="324" spans="5:12">
      <c r="E324" s="33"/>
      <c r="F324" s="23"/>
      <c r="H324" s="23"/>
      <c r="I324" s="23"/>
      <c r="J324" s="23"/>
      <c r="L324" s="23"/>
    </row>
    <row r="325" spans="5:12">
      <c r="E325" s="33"/>
      <c r="F325" s="23"/>
      <c r="H325" s="23"/>
      <c r="I325" s="23"/>
      <c r="J325" s="23"/>
      <c r="L325" s="23"/>
    </row>
    <row r="326" spans="5:12">
      <c r="E326" s="33"/>
      <c r="F326" s="23"/>
      <c r="H326" s="23"/>
      <c r="I326" s="23"/>
      <c r="J326" s="23"/>
      <c r="L326" s="23"/>
    </row>
    <row r="327" spans="5:12">
      <c r="E327" s="33"/>
      <c r="F327" s="23"/>
      <c r="H327" s="23"/>
      <c r="I327" s="23"/>
      <c r="J327" s="23"/>
      <c r="L327" s="23"/>
    </row>
    <row r="328" spans="5:12">
      <c r="E328" s="33"/>
    </row>
    <row r="329" spans="5:12">
      <c r="E329" s="33"/>
    </row>
    <row r="330" spans="5:12">
      <c r="E330" s="33"/>
    </row>
    <row r="331" spans="5:12">
      <c r="E331" s="33"/>
    </row>
    <row r="332" spans="5:12">
      <c r="E332" s="33"/>
    </row>
    <row r="333" spans="5:12">
      <c r="E333" s="33"/>
    </row>
    <row r="334" spans="5:12">
      <c r="E334" s="33"/>
    </row>
    <row r="335" spans="5:12">
      <c r="E335" s="33"/>
    </row>
    <row r="336" spans="5:12">
      <c r="E336" s="33"/>
    </row>
  </sheetData>
  <conditionalFormatting sqref="R56:S295 P56:Q56 J57:K59 J67:K327 J48:K55 M57:Q59 M67:Q289 O60:Q66 M48:S55">
    <cfRule type="containsErrors" dxfId="7" priority="8">
      <formula>ISERROR(J48)</formula>
    </cfRule>
  </conditionalFormatting>
  <conditionalFormatting sqref="C52 C49:C50">
    <cfRule type="containsErrors" dxfId="6" priority="7">
      <formula>ISERROR(C49)</formula>
    </cfRule>
  </conditionalFormatting>
  <conditionalFormatting sqref="C57 C54:C55">
    <cfRule type="containsErrors" dxfId="5" priority="6">
      <formula>ISERROR(C54)</formula>
    </cfRule>
  </conditionalFormatting>
  <conditionalFormatting sqref="C63 C59:C60">
    <cfRule type="containsErrors" dxfId="4" priority="5">
      <formula>ISERROR(C59)</formula>
    </cfRule>
  </conditionalFormatting>
  <conditionalFormatting sqref="C69 C65:C66">
    <cfRule type="containsErrors" dxfId="3" priority="4">
      <formula>ISERROR(C65)</formula>
    </cfRule>
  </conditionalFormatting>
  <conditionalFormatting sqref="C74 C71:C72">
    <cfRule type="containsErrors" dxfId="2" priority="3">
      <formula>ISERROR(C71)</formula>
    </cfRule>
  </conditionalFormatting>
  <conditionalFormatting sqref="C79 C76:C77">
    <cfRule type="containsErrors" dxfId="1" priority="2">
      <formula>ISERROR(C76)</formula>
    </cfRule>
  </conditionalFormatting>
  <conditionalFormatting sqref="C84 C81:C82">
    <cfRule type="containsErrors" dxfId="0" priority="1">
      <formula>ISERROR(C81)</formula>
    </cfRule>
  </conditionalFormatting>
  <pageMargins left="0.7" right="0.7" top="0.75" bottom="0.75" header="0.3" footer="0.3"/>
  <pageSetup orientation="portrait" horizontalDpi="1200" verticalDpi="12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38250-4A4F-4148-A4A9-23063759C809}">
  <dimension ref="A1:D140"/>
  <sheetViews>
    <sheetView showGridLines="0" workbookViewId="0"/>
  </sheetViews>
  <sheetFormatPr defaultRowHeight="12"/>
  <cols>
    <col min="1" max="1" width="17.6328125" style="35" customWidth="1"/>
    <col min="2" max="2" width="67.90625" style="35" customWidth="1"/>
    <col min="3" max="3" width="7.08984375" style="35" customWidth="1"/>
    <col min="4" max="4" width="8.54296875" style="121" bestFit="1" customWidth="1"/>
    <col min="5" max="5" width="52.1796875" style="35" customWidth="1"/>
    <col min="6" max="6" width="8.7265625" style="35"/>
    <col min="7" max="7" width="5.81640625" style="35" customWidth="1"/>
    <col min="8" max="8" width="6.1796875" style="35" customWidth="1"/>
    <col min="9" max="9" width="7.1796875" style="35" customWidth="1"/>
    <col min="10" max="11" width="5.1796875" style="35" customWidth="1"/>
    <col min="12" max="16384" width="8.7265625" style="35"/>
  </cols>
  <sheetData>
    <row r="1" spans="1:1" ht="14.5">
      <c r="A1" s="52" t="s">
        <v>284</v>
      </c>
    </row>
    <row r="34" spans="1:4">
      <c r="A34" s="36"/>
    </row>
    <row r="35" spans="1:4" s="121" customFormat="1">
      <c r="A35" s="157" t="s">
        <v>0</v>
      </c>
      <c r="B35" s="157" t="s">
        <v>324</v>
      </c>
      <c r="C35" s="123" t="s">
        <v>339</v>
      </c>
      <c r="D35" s="123"/>
    </row>
    <row r="36" spans="1:4" s="121" customFormat="1">
      <c r="A36" s="158" t="s">
        <v>111</v>
      </c>
      <c r="B36" s="158" t="s">
        <v>177</v>
      </c>
      <c r="C36" s="124">
        <v>90.353260000000006</v>
      </c>
      <c r="D36" s="137" t="s">
        <v>289</v>
      </c>
    </row>
    <row r="37" spans="1:4" s="121" customFormat="1">
      <c r="A37" s="158" t="s">
        <v>74</v>
      </c>
      <c r="B37" s="158" t="s">
        <v>178</v>
      </c>
      <c r="C37" s="124">
        <v>73.306759999999997</v>
      </c>
      <c r="D37" s="137" t="s">
        <v>289</v>
      </c>
    </row>
    <row r="38" spans="1:4" s="121" customFormat="1">
      <c r="A38" s="158" t="s">
        <v>14</v>
      </c>
      <c r="B38" s="158" t="s">
        <v>396</v>
      </c>
      <c r="C38" s="124">
        <v>72</v>
      </c>
      <c r="D38" s="137" t="s">
        <v>289</v>
      </c>
    </row>
    <row r="39" spans="1:4" s="121" customFormat="1">
      <c r="A39" s="158" t="s">
        <v>17</v>
      </c>
      <c r="B39" s="158" t="s">
        <v>179</v>
      </c>
      <c r="C39" s="124">
        <v>68.099999999999994</v>
      </c>
      <c r="D39" s="137" t="s">
        <v>289</v>
      </c>
    </row>
    <row r="40" spans="1:4" s="121" customFormat="1">
      <c r="A40" s="158" t="s">
        <v>394</v>
      </c>
      <c r="B40" s="158" t="s">
        <v>397</v>
      </c>
      <c r="C40" s="124">
        <v>63</v>
      </c>
      <c r="D40" s="137" t="s">
        <v>289</v>
      </c>
    </row>
    <row r="41" spans="1:4" s="121" customFormat="1">
      <c r="A41" s="158" t="s">
        <v>395</v>
      </c>
      <c r="B41" s="158" t="s">
        <v>180</v>
      </c>
      <c r="C41" s="124">
        <v>61.3</v>
      </c>
      <c r="D41" s="137" t="s">
        <v>289</v>
      </c>
    </row>
    <row r="42" spans="1:4" s="121" customFormat="1">
      <c r="A42" s="158" t="s">
        <v>66</v>
      </c>
      <c r="B42" s="158" t="s">
        <v>181</v>
      </c>
      <c r="C42" s="124">
        <v>50</v>
      </c>
      <c r="D42" s="138" t="s">
        <v>274</v>
      </c>
    </row>
    <row r="43" spans="1:4" s="121" customFormat="1">
      <c r="A43" s="158" t="s">
        <v>323</v>
      </c>
      <c r="B43" s="158" t="s">
        <v>398</v>
      </c>
      <c r="C43" s="124">
        <v>46.2</v>
      </c>
      <c r="D43" s="137" t="s">
        <v>289</v>
      </c>
    </row>
    <row r="44" spans="1:4" s="121" customFormat="1">
      <c r="A44" s="158" t="s">
        <v>19</v>
      </c>
      <c r="B44" s="158" t="s">
        <v>182</v>
      </c>
      <c r="C44" s="124">
        <v>45.7</v>
      </c>
      <c r="D44" s="137" t="s">
        <v>289</v>
      </c>
    </row>
    <row r="45" spans="1:4" s="121" customFormat="1">
      <c r="A45" s="158" t="s">
        <v>24</v>
      </c>
      <c r="B45" s="158" t="s">
        <v>183</v>
      </c>
      <c r="C45" s="124">
        <v>43</v>
      </c>
      <c r="D45" s="137" t="s">
        <v>289</v>
      </c>
    </row>
    <row r="46" spans="1:4" s="121" customFormat="1">
      <c r="A46" s="158" t="s">
        <v>15</v>
      </c>
      <c r="B46" s="158" t="s">
        <v>399</v>
      </c>
      <c r="C46" s="124">
        <v>39.299999999999997</v>
      </c>
      <c r="D46" s="137" t="s">
        <v>289</v>
      </c>
    </row>
    <row r="47" spans="1:4" s="121" customFormat="1">
      <c r="A47" s="158" t="s">
        <v>109</v>
      </c>
      <c r="B47" s="158" t="s">
        <v>184</v>
      </c>
      <c r="C47" s="124">
        <v>38.699809999999999</v>
      </c>
      <c r="D47" s="137" t="s">
        <v>289</v>
      </c>
    </row>
    <row r="48" spans="1:4" s="121" customFormat="1">
      <c r="A48" s="158" t="s">
        <v>128</v>
      </c>
      <c r="B48" s="158" t="s">
        <v>185</v>
      </c>
      <c r="C48" s="124">
        <v>38.338659999999997</v>
      </c>
      <c r="D48" s="137" t="s">
        <v>289</v>
      </c>
    </row>
    <row r="49" spans="1:4" s="121" customFormat="1">
      <c r="A49" s="158" t="s">
        <v>369</v>
      </c>
      <c r="B49" s="158" t="s">
        <v>186</v>
      </c>
      <c r="C49" s="124">
        <v>36</v>
      </c>
      <c r="D49" s="137" t="s">
        <v>289</v>
      </c>
    </row>
    <row r="50" spans="1:4" s="121" customFormat="1">
      <c r="A50" s="158" t="s">
        <v>187</v>
      </c>
      <c r="B50" s="158" t="s">
        <v>188</v>
      </c>
      <c r="C50" s="124">
        <v>31.746031746031743</v>
      </c>
      <c r="D50" s="137" t="s">
        <v>289</v>
      </c>
    </row>
    <row r="51" spans="1:4" s="121" customFormat="1">
      <c r="A51" s="158" t="s">
        <v>189</v>
      </c>
      <c r="B51" s="158" t="s">
        <v>400</v>
      </c>
      <c r="C51" s="124">
        <v>29.2</v>
      </c>
      <c r="D51" s="137" t="s">
        <v>289</v>
      </c>
    </row>
    <row r="52" spans="1:4" s="121" customFormat="1">
      <c r="A52" s="158" t="s">
        <v>75</v>
      </c>
      <c r="B52" s="158" t="s">
        <v>182</v>
      </c>
      <c r="C52" s="124">
        <v>18.948419999999999</v>
      </c>
      <c r="D52" s="137" t="s">
        <v>289</v>
      </c>
    </row>
    <row r="53" spans="1:4" s="121" customFormat="1">
      <c r="A53" s="158" t="s">
        <v>25</v>
      </c>
      <c r="B53" s="158" t="s">
        <v>401</v>
      </c>
      <c r="C53" s="141">
        <v>0.77054999999999996</v>
      </c>
      <c r="D53" s="137" t="s">
        <v>289</v>
      </c>
    </row>
    <row r="54" spans="1:4" s="121" customFormat="1"/>
    <row r="55" spans="1:4" s="121" customFormat="1">
      <c r="A55" s="158" t="s">
        <v>310</v>
      </c>
    </row>
    <row r="56" spans="1:4" s="159" customFormat="1"/>
    <row r="57" spans="1:4" s="160" customFormat="1"/>
    <row r="58" spans="1:4" s="160" customFormat="1"/>
    <row r="59" spans="1:4" s="160" customFormat="1"/>
    <row r="60" spans="1:4" s="160" customFormat="1"/>
    <row r="61" spans="1:4" s="160" customFormat="1"/>
    <row r="62" spans="1:4" s="160" customFormat="1"/>
    <row r="63" spans="1:4" s="120" customFormat="1">
      <c r="D63" s="160"/>
    </row>
    <row r="64" spans="1:4" s="120" customFormat="1">
      <c r="D64" s="160"/>
    </row>
    <row r="65" spans="4:4" s="120" customFormat="1">
      <c r="D65" s="160"/>
    </row>
    <row r="66" spans="4:4" s="120" customFormat="1">
      <c r="D66" s="160"/>
    </row>
    <row r="67" spans="4:4" s="120" customFormat="1">
      <c r="D67" s="160"/>
    </row>
    <row r="68" spans="4:4" s="120" customFormat="1">
      <c r="D68" s="160"/>
    </row>
    <row r="69" spans="4:4" s="120" customFormat="1">
      <c r="D69" s="160"/>
    </row>
    <row r="70" spans="4:4" s="120" customFormat="1">
      <c r="D70" s="160"/>
    </row>
    <row r="71" spans="4:4" s="120" customFormat="1">
      <c r="D71" s="160"/>
    </row>
    <row r="72" spans="4:4" s="120" customFormat="1">
      <c r="D72" s="160"/>
    </row>
    <row r="73" spans="4:4" s="120" customFormat="1">
      <c r="D73" s="160"/>
    </row>
    <row r="74" spans="4:4" s="120" customFormat="1">
      <c r="D74" s="160"/>
    </row>
    <row r="75" spans="4:4" s="120" customFormat="1">
      <c r="D75" s="160"/>
    </row>
    <row r="76" spans="4:4" s="120" customFormat="1">
      <c r="D76" s="160"/>
    </row>
    <row r="77" spans="4:4" s="120" customFormat="1">
      <c r="D77" s="160"/>
    </row>
    <row r="78" spans="4:4" s="120" customFormat="1">
      <c r="D78" s="160"/>
    </row>
    <row r="79" spans="4:4" s="120" customFormat="1">
      <c r="D79" s="160"/>
    </row>
    <row r="80" spans="4:4" s="120" customFormat="1">
      <c r="D80" s="160"/>
    </row>
    <row r="81" spans="4:4" s="120" customFormat="1">
      <c r="D81" s="160"/>
    </row>
    <row r="82" spans="4:4" s="120" customFormat="1">
      <c r="D82" s="160"/>
    </row>
    <row r="83" spans="4:4" s="120" customFormat="1">
      <c r="D83" s="160"/>
    </row>
    <row r="84" spans="4:4" s="120" customFormat="1">
      <c r="D84" s="160"/>
    </row>
    <row r="85" spans="4:4" s="120" customFormat="1">
      <c r="D85" s="160"/>
    </row>
    <row r="86" spans="4:4" s="120" customFormat="1">
      <c r="D86" s="160"/>
    </row>
    <row r="87" spans="4:4" s="120" customFormat="1">
      <c r="D87" s="160"/>
    </row>
    <row r="88" spans="4:4" s="120" customFormat="1">
      <c r="D88" s="160"/>
    </row>
    <row r="89" spans="4:4" s="120" customFormat="1">
      <c r="D89" s="160"/>
    </row>
    <row r="90" spans="4:4" s="120" customFormat="1">
      <c r="D90" s="160"/>
    </row>
    <row r="91" spans="4:4" s="120" customFormat="1">
      <c r="D91" s="160"/>
    </row>
    <row r="92" spans="4:4" s="120" customFormat="1">
      <c r="D92" s="160"/>
    </row>
    <row r="93" spans="4:4" s="120" customFormat="1">
      <c r="D93" s="160"/>
    </row>
    <row r="94" spans="4:4" s="120" customFormat="1">
      <c r="D94" s="160"/>
    </row>
    <row r="95" spans="4:4" s="120" customFormat="1">
      <c r="D95" s="160"/>
    </row>
    <row r="96" spans="4:4" s="120" customFormat="1">
      <c r="D96" s="160"/>
    </row>
    <row r="97" spans="4:4" s="120" customFormat="1">
      <c r="D97" s="160"/>
    </row>
    <row r="98" spans="4:4" s="120" customFormat="1">
      <c r="D98" s="160"/>
    </row>
    <row r="99" spans="4:4" s="120" customFormat="1">
      <c r="D99" s="160"/>
    </row>
    <row r="100" spans="4:4" s="120" customFormat="1">
      <c r="D100" s="160"/>
    </row>
    <row r="101" spans="4:4" s="120" customFormat="1">
      <c r="D101" s="160"/>
    </row>
    <row r="102" spans="4:4" s="120" customFormat="1">
      <c r="D102" s="160"/>
    </row>
    <row r="103" spans="4:4" s="120" customFormat="1">
      <c r="D103" s="160"/>
    </row>
    <row r="104" spans="4:4" s="120" customFormat="1">
      <c r="D104" s="160"/>
    </row>
    <row r="105" spans="4:4" s="120" customFormat="1">
      <c r="D105" s="160"/>
    </row>
    <row r="106" spans="4:4" s="120" customFormat="1">
      <c r="D106" s="160"/>
    </row>
    <row r="107" spans="4:4" s="120" customFormat="1">
      <c r="D107" s="160"/>
    </row>
    <row r="108" spans="4:4" s="120" customFormat="1">
      <c r="D108" s="160"/>
    </row>
    <row r="109" spans="4:4" s="120" customFormat="1">
      <c r="D109" s="160"/>
    </row>
    <row r="110" spans="4:4" s="120" customFormat="1">
      <c r="D110" s="160"/>
    </row>
    <row r="111" spans="4:4" s="120" customFormat="1">
      <c r="D111" s="160"/>
    </row>
    <row r="112" spans="4:4" s="120" customFormat="1">
      <c r="D112" s="160"/>
    </row>
    <row r="113" spans="4:4" s="120" customFormat="1">
      <c r="D113" s="160"/>
    </row>
    <row r="114" spans="4:4" s="120" customFormat="1">
      <c r="D114" s="160"/>
    </row>
    <row r="115" spans="4:4" s="120" customFormat="1">
      <c r="D115" s="160"/>
    </row>
    <row r="116" spans="4:4" s="120" customFormat="1">
      <c r="D116" s="160"/>
    </row>
    <row r="117" spans="4:4" s="120" customFormat="1">
      <c r="D117" s="160"/>
    </row>
    <row r="118" spans="4:4" s="120" customFormat="1">
      <c r="D118" s="160"/>
    </row>
    <row r="119" spans="4:4" s="120" customFormat="1">
      <c r="D119" s="160"/>
    </row>
    <row r="120" spans="4:4" s="120" customFormat="1">
      <c r="D120" s="160"/>
    </row>
    <row r="121" spans="4:4" s="120" customFormat="1">
      <c r="D121" s="160"/>
    </row>
    <row r="122" spans="4:4" s="120" customFormat="1">
      <c r="D122" s="160"/>
    </row>
    <row r="123" spans="4:4" s="120" customFormat="1">
      <c r="D123" s="160"/>
    </row>
    <row r="124" spans="4:4" s="120" customFormat="1">
      <c r="D124" s="160"/>
    </row>
    <row r="125" spans="4:4" s="120" customFormat="1">
      <c r="D125" s="160"/>
    </row>
    <row r="126" spans="4:4" s="120" customFormat="1">
      <c r="D126" s="160"/>
    </row>
    <row r="127" spans="4:4" s="120" customFormat="1">
      <c r="D127" s="160"/>
    </row>
    <row r="128" spans="4:4" s="120" customFormat="1">
      <c r="D128" s="160"/>
    </row>
    <row r="129" spans="4:4" s="120" customFormat="1">
      <c r="D129" s="160"/>
    </row>
    <row r="130" spans="4:4" s="120" customFormat="1">
      <c r="D130" s="160"/>
    </row>
    <row r="131" spans="4:4" s="120" customFormat="1">
      <c r="D131" s="160"/>
    </row>
    <row r="132" spans="4:4" s="120" customFormat="1">
      <c r="D132" s="160"/>
    </row>
    <row r="133" spans="4:4" s="120" customFormat="1">
      <c r="D133" s="160"/>
    </row>
    <row r="134" spans="4:4" s="120" customFormat="1">
      <c r="D134" s="160"/>
    </row>
    <row r="135" spans="4:4" s="120" customFormat="1">
      <c r="D135" s="160"/>
    </row>
    <row r="136" spans="4:4" s="120" customFormat="1">
      <c r="D136" s="160"/>
    </row>
    <row r="137" spans="4:4" s="120" customFormat="1">
      <c r="D137" s="160"/>
    </row>
    <row r="138" spans="4:4" s="120" customFormat="1">
      <c r="D138" s="160"/>
    </row>
    <row r="139" spans="4:4" s="120" customFormat="1">
      <c r="D139" s="160"/>
    </row>
    <row r="140" spans="4:4" s="120" customFormat="1">
      <c r="D140" s="160"/>
    </row>
  </sheetData>
  <pageMargins left="0.7" right="0.7" top="0.75" bottom="0.75" header="0.3" footer="0.3"/>
  <pageSetup orientation="portrait" horizontalDpi="1200" verticalDpi="12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F5129-2234-408B-AA8D-703BB39A246D}">
  <dimension ref="A1:D102"/>
  <sheetViews>
    <sheetView showGridLines="0" workbookViewId="0"/>
  </sheetViews>
  <sheetFormatPr defaultRowHeight="10"/>
  <cols>
    <col min="1" max="1" width="28" style="35" customWidth="1"/>
    <col min="2" max="2" width="49.26953125" style="35" customWidth="1"/>
    <col min="3" max="3" width="15.7265625" style="35" customWidth="1"/>
    <col min="4" max="16384" width="8.7265625" style="35"/>
  </cols>
  <sheetData>
    <row r="1" spans="1:1" ht="14.5">
      <c r="A1" s="52" t="s">
        <v>285</v>
      </c>
    </row>
    <row r="29" spans="1:4" s="121" customFormat="1" ht="12"/>
    <row r="30" spans="1:4" s="121" customFormat="1" ht="12">
      <c r="A30" s="122" t="s">
        <v>0</v>
      </c>
      <c r="B30" s="122" t="s">
        <v>380</v>
      </c>
      <c r="C30" s="123" t="s">
        <v>91</v>
      </c>
      <c r="D30" s="123" t="s">
        <v>92</v>
      </c>
    </row>
    <row r="31" spans="1:4" s="121" customFormat="1" ht="12">
      <c r="A31" s="121" t="s">
        <v>111</v>
      </c>
      <c r="B31" s="121" t="s">
        <v>190</v>
      </c>
      <c r="C31" s="124">
        <v>90.420169999999999</v>
      </c>
      <c r="D31" s="124">
        <v>90.070920000000001</v>
      </c>
    </row>
    <row r="32" spans="1:4" s="121" customFormat="1" ht="12">
      <c r="A32" s="121" t="s">
        <v>74</v>
      </c>
      <c r="B32" s="121" t="s">
        <v>191</v>
      </c>
      <c r="C32" s="124">
        <v>70.45044</v>
      </c>
      <c r="D32" s="124">
        <v>81.313130000000001</v>
      </c>
    </row>
    <row r="33" spans="1:4" s="121" customFormat="1" ht="12">
      <c r="A33" s="121" t="s">
        <v>128</v>
      </c>
      <c r="B33" s="121" t="s">
        <v>192</v>
      </c>
      <c r="C33" s="124">
        <v>40.268456375838923</v>
      </c>
      <c r="D33" s="124">
        <v>42.292490000000001</v>
      </c>
    </row>
    <row r="34" spans="1:4" s="121" customFormat="1" ht="12">
      <c r="A34" s="121" t="s">
        <v>19</v>
      </c>
      <c r="B34" s="121" t="s">
        <v>193</v>
      </c>
      <c r="C34" s="124">
        <v>38.799999999999997</v>
      </c>
      <c r="D34" s="124">
        <v>73.199999999999989</v>
      </c>
    </row>
    <row r="35" spans="1:4" s="121" customFormat="1" ht="12">
      <c r="A35" s="121" t="s">
        <v>109</v>
      </c>
      <c r="B35" s="121" t="s">
        <v>194</v>
      </c>
      <c r="C35" s="124">
        <v>36.687052772364851</v>
      </c>
      <c r="D35" s="124">
        <v>87.645014440256503</v>
      </c>
    </row>
    <row r="36" spans="1:4" s="121" customFormat="1" ht="12">
      <c r="A36" s="121" t="s">
        <v>21</v>
      </c>
      <c r="B36" s="121" t="s">
        <v>195</v>
      </c>
      <c r="C36" s="124">
        <v>31.826741996233523</v>
      </c>
      <c r="D36" s="124">
        <v>39.473684210526315</v>
      </c>
    </row>
    <row r="37" spans="1:4" s="121" customFormat="1" ht="12">
      <c r="A37" s="121" t="s">
        <v>75</v>
      </c>
      <c r="B37" s="121" t="s">
        <v>193</v>
      </c>
      <c r="C37" s="124">
        <v>15.917850000000001</v>
      </c>
      <c r="D37" s="124">
        <v>29.257639999999999</v>
      </c>
    </row>
    <row r="38" spans="1:4" s="121" customFormat="1" ht="12">
      <c r="A38" s="121" t="s">
        <v>369</v>
      </c>
      <c r="B38" s="121" t="s">
        <v>196</v>
      </c>
      <c r="C38" s="124">
        <v>11</v>
      </c>
      <c r="D38" s="124">
        <v>51</v>
      </c>
    </row>
    <row r="39" spans="1:4" s="121" customFormat="1" ht="12"/>
    <row r="40" spans="1:4" s="121" customFormat="1" ht="12"/>
    <row r="53" s="120" customFormat="1"/>
    <row r="54" s="120" customFormat="1"/>
    <row r="55" s="120" customFormat="1"/>
    <row r="56" s="119" customFormat="1" ht="10.5"/>
    <row r="57" s="120" customFormat="1"/>
    <row r="58" s="120" customFormat="1"/>
    <row r="59" s="120" customFormat="1"/>
    <row r="60" s="120" customFormat="1"/>
    <row r="61" s="120" customFormat="1"/>
    <row r="62" s="120" customFormat="1"/>
    <row r="63" s="120" customFormat="1"/>
    <row r="64" s="120" customFormat="1"/>
    <row r="65" s="120" customFormat="1"/>
    <row r="66" s="120" customFormat="1"/>
    <row r="67" s="120" customFormat="1"/>
    <row r="68" s="120" customFormat="1"/>
    <row r="69" s="120" customFormat="1"/>
    <row r="70" s="120" customFormat="1"/>
    <row r="71" s="120" customFormat="1"/>
    <row r="72" s="120" customFormat="1"/>
    <row r="73" s="120" customFormat="1"/>
    <row r="74" s="120" customFormat="1"/>
    <row r="75" s="120" customFormat="1"/>
    <row r="76" s="120" customFormat="1"/>
    <row r="77" s="120" customFormat="1"/>
    <row r="78" s="120" customFormat="1"/>
    <row r="79" s="120" customFormat="1"/>
    <row r="80" s="120" customFormat="1"/>
    <row r="81" s="120" customFormat="1"/>
    <row r="82" s="120" customFormat="1"/>
    <row r="83" s="120" customFormat="1"/>
    <row r="84" s="120" customFormat="1"/>
    <row r="85" s="120" customFormat="1"/>
    <row r="86" s="120" customFormat="1"/>
    <row r="87" s="120" customFormat="1"/>
    <row r="88" s="120" customFormat="1"/>
    <row r="89" s="120" customFormat="1"/>
    <row r="90" s="120" customFormat="1"/>
    <row r="91" s="120" customFormat="1"/>
    <row r="92" s="120" customFormat="1"/>
    <row r="93" s="120" customFormat="1"/>
    <row r="94" s="120" customFormat="1"/>
    <row r="95" s="120" customFormat="1"/>
    <row r="96" s="120" customFormat="1"/>
    <row r="97" s="120" customFormat="1"/>
    <row r="98" s="120" customFormat="1"/>
    <row r="99" s="120" customFormat="1"/>
    <row r="100" s="120" customFormat="1"/>
    <row r="101" s="120" customFormat="1"/>
    <row r="102" s="120" customFormat="1"/>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E14DE-3A31-4EEF-9102-7CFA16705FE6}">
  <dimension ref="A1:K29"/>
  <sheetViews>
    <sheetView showGridLines="0" workbookViewId="0"/>
  </sheetViews>
  <sheetFormatPr defaultRowHeight="14" customHeight="1"/>
  <cols>
    <col min="1" max="1" width="34.54296875" style="35" customWidth="1"/>
    <col min="2" max="2" width="5.08984375" style="35" bestFit="1" customWidth="1"/>
    <col min="3" max="3" width="8.7265625" style="35"/>
    <col min="4" max="4" width="29.54296875" style="35" customWidth="1"/>
    <col min="5" max="5" width="8.7265625" style="35"/>
    <col min="6" max="6" width="4.453125" style="35" bestFit="1" customWidth="1"/>
    <col min="7" max="7" width="5.6328125" style="35" bestFit="1" customWidth="1"/>
    <col min="8" max="16384" width="8.7265625" style="35"/>
  </cols>
  <sheetData>
    <row r="1" spans="1:6" ht="14" customHeight="1">
      <c r="A1" s="52" t="s">
        <v>286</v>
      </c>
    </row>
    <row r="14" spans="1:6" s="198" customFormat="1" ht="14" customHeight="1">
      <c r="A14" s="197" t="s">
        <v>287</v>
      </c>
      <c r="B14" s="123" t="s">
        <v>2</v>
      </c>
    </row>
    <row r="15" spans="1:6" s="121" customFormat="1" ht="14" customHeight="1">
      <c r="A15" s="121" t="s">
        <v>202</v>
      </c>
      <c r="B15" s="141">
        <v>42</v>
      </c>
      <c r="F15" s="199"/>
    </row>
    <row r="16" spans="1:6" s="121" customFormat="1" ht="14" customHeight="1">
      <c r="A16" s="121" t="s">
        <v>203</v>
      </c>
      <c r="B16" s="141">
        <v>27.1</v>
      </c>
    </row>
    <row r="17" spans="1:11" s="121" customFormat="1" ht="14" customHeight="1">
      <c r="A17" s="121" t="s">
        <v>204</v>
      </c>
      <c r="B17" s="141">
        <v>15.6</v>
      </c>
      <c r="F17" s="199"/>
    </row>
    <row r="18" spans="1:11" s="121" customFormat="1" ht="14" customHeight="1">
      <c r="A18" s="121" t="s">
        <v>205</v>
      </c>
      <c r="B18" s="141">
        <v>13.5</v>
      </c>
    </row>
    <row r="19" spans="1:11" s="121" customFormat="1" ht="14" customHeight="1">
      <c r="A19" s="121" t="s">
        <v>402</v>
      </c>
      <c r="B19" s="141">
        <v>0.7</v>
      </c>
      <c r="F19" s="199"/>
    </row>
    <row r="20" spans="1:11" s="121" customFormat="1" ht="14" customHeight="1">
      <c r="A20" s="121" t="s">
        <v>30</v>
      </c>
      <c r="B20" s="141">
        <v>1.1000000000000001</v>
      </c>
    </row>
    <row r="21" spans="1:11" s="121" customFormat="1" ht="14" customHeight="1">
      <c r="C21" s="200"/>
      <c r="G21" s="124"/>
      <c r="K21" s="199"/>
    </row>
    <row r="22" spans="1:11" s="121" customFormat="1" ht="14" customHeight="1">
      <c r="A22" s="121" t="s">
        <v>154</v>
      </c>
      <c r="B22" s="141">
        <f>SUM(B15:B20)</f>
        <v>99.999999999999986</v>
      </c>
      <c r="C22" s="200"/>
      <c r="F22" s="141"/>
      <c r="G22" s="124"/>
      <c r="K22" s="199"/>
    </row>
    <row r="23" spans="1:11" ht="14" customHeight="1">
      <c r="C23" s="40"/>
      <c r="F23" s="37"/>
      <c r="G23" s="38"/>
    </row>
    <row r="24" spans="1:11" ht="14" customHeight="1">
      <c r="C24" s="40"/>
      <c r="F24" s="37"/>
      <c r="G24" s="38"/>
      <c r="K24" s="41"/>
    </row>
    <row r="25" spans="1:11" ht="14" customHeight="1">
      <c r="C25" s="40"/>
      <c r="F25" s="37"/>
      <c r="G25" s="38"/>
    </row>
    <row r="26" spans="1:11" ht="14" customHeight="1">
      <c r="C26" s="40"/>
      <c r="F26" s="39"/>
    </row>
    <row r="27" spans="1:11" ht="14" customHeight="1">
      <c r="C27" s="40"/>
      <c r="F27" s="37"/>
      <c r="G27" s="38"/>
    </row>
    <row r="28" spans="1:11" ht="14" customHeight="1">
      <c r="C28" s="40"/>
      <c r="F28" s="37"/>
      <c r="G28" s="38"/>
    </row>
    <row r="29" spans="1:11" ht="14" customHeight="1">
      <c r="C29" s="40"/>
      <c r="F29" s="37"/>
      <c r="G29" s="38"/>
    </row>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BFDB4-A192-45DE-963B-4C6A49139487}">
  <dimension ref="A1:D29"/>
  <sheetViews>
    <sheetView showGridLines="0" workbookViewId="0"/>
  </sheetViews>
  <sheetFormatPr defaultRowHeight="12"/>
  <cols>
    <col min="1" max="1" width="28" style="35" customWidth="1"/>
    <col min="2" max="2" width="48.453125" style="35" customWidth="1"/>
    <col min="3" max="3" width="6.1796875" style="35" customWidth="1"/>
    <col min="4" max="4" width="8.7265625" style="121"/>
    <col min="5" max="16384" width="8.7265625" style="35"/>
  </cols>
  <sheetData>
    <row r="1" spans="1:1" ht="14.5">
      <c r="A1" s="52" t="s">
        <v>288</v>
      </c>
    </row>
    <row r="19" spans="1:4" s="121" customFormat="1"/>
    <row r="20" spans="1:4" s="121" customFormat="1">
      <c r="A20" s="157" t="s">
        <v>0</v>
      </c>
      <c r="B20" s="157" t="s">
        <v>43</v>
      </c>
      <c r="C20" s="123" t="s">
        <v>2</v>
      </c>
      <c r="D20" s="123"/>
    </row>
    <row r="21" spans="1:4" s="121" customFormat="1">
      <c r="A21" s="158" t="s">
        <v>206</v>
      </c>
      <c r="B21" s="158" t="s">
        <v>207</v>
      </c>
      <c r="C21" s="124">
        <v>89.908256880733944</v>
      </c>
      <c r="D21" s="138" t="s">
        <v>274</v>
      </c>
    </row>
    <row r="22" spans="1:4" s="121" customFormat="1">
      <c r="A22" s="158" t="s">
        <v>10</v>
      </c>
      <c r="B22" s="158" t="s">
        <v>208</v>
      </c>
      <c r="C22" s="124">
        <v>86</v>
      </c>
      <c r="D22" s="137" t="s">
        <v>289</v>
      </c>
    </row>
    <row r="23" spans="1:4" s="121" customFormat="1">
      <c r="A23" s="158" t="s">
        <v>46</v>
      </c>
      <c r="B23" s="158" t="s">
        <v>403</v>
      </c>
      <c r="C23" s="124">
        <v>71.8</v>
      </c>
      <c r="D23" s="138" t="s">
        <v>274</v>
      </c>
    </row>
    <row r="24" spans="1:4" s="121" customFormat="1">
      <c r="A24" s="158" t="s">
        <v>8</v>
      </c>
      <c r="B24" s="158" t="s">
        <v>404</v>
      </c>
      <c r="C24" s="124">
        <v>58</v>
      </c>
      <c r="D24" s="137" t="s">
        <v>289</v>
      </c>
    </row>
    <row r="25" spans="1:4" s="121" customFormat="1" ht="13.5">
      <c r="A25" s="166" t="s">
        <v>369</v>
      </c>
      <c r="B25" s="166" t="s">
        <v>308</v>
      </c>
      <c r="C25" s="124">
        <v>53</v>
      </c>
      <c r="D25" s="137" t="s">
        <v>289</v>
      </c>
    </row>
    <row r="26" spans="1:4" s="121" customFormat="1" ht="13.5">
      <c r="A26" s="166" t="s">
        <v>312</v>
      </c>
      <c r="B26" s="166" t="s">
        <v>405</v>
      </c>
      <c r="C26" s="124">
        <v>39.029951009029368</v>
      </c>
      <c r="D26" s="137" t="s">
        <v>289</v>
      </c>
    </row>
    <row r="27" spans="1:4" s="121" customFormat="1">
      <c r="A27" s="147"/>
      <c r="B27" s="147"/>
    </row>
    <row r="28" spans="1:4" s="121" customFormat="1" ht="13.5">
      <c r="A28" s="121" t="s">
        <v>307</v>
      </c>
      <c r="B28" s="126"/>
    </row>
    <row r="29" spans="1:4" s="121" customFormat="1">
      <c r="A29" s="147"/>
      <c r="B29" s="147"/>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C7EA8-F8E7-47A9-8E7E-207B9F41D45D}">
  <dimension ref="A1:C30"/>
  <sheetViews>
    <sheetView showGridLines="0" workbookViewId="0"/>
  </sheetViews>
  <sheetFormatPr defaultRowHeight="10"/>
  <cols>
    <col min="1" max="1" width="28" style="35" customWidth="1"/>
    <col min="2" max="2" width="8.7265625" style="35"/>
    <col min="3" max="3" width="15.7265625" style="35" customWidth="1"/>
    <col min="4" max="16384" width="8.7265625" style="35"/>
  </cols>
  <sheetData>
    <row r="1" spans="1:1" ht="14.5">
      <c r="A1" s="52" t="s">
        <v>290</v>
      </c>
    </row>
    <row r="22" spans="1:3" s="121" customFormat="1" ht="36">
      <c r="B22" s="130" t="s">
        <v>10</v>
      </c>
      <c r="C22" s="130" t="s">
        <v>142</v>
      </c>
    </row>
    <row r="23" spans="1:3" s="121" customFormat="1" ht="24">
      <c r="A23" s="127" t="s">
        <v>209</v>
      </c>
      <c r="B23" s="124">
        <v>21.1</v>
      </c>
      <c r="C23" s="124">
        <v>15.2</v>
      </c>
    </row>
    <row r="24" spans="1:3" s="121" customFormat="1" ht="24">
      <c r="A24" s="127" t="s">
        <v>210</v>
      </c>
      <c r="B24" s="124">
        <v>8.3000000000000007</v>
      </c>
      <c r="C24" s="124">
        <v>9.6</v>
      </c>
    </row>
    <row r="25" spans="1:3" s="121" customFormat="1" ht="24">
      <c r="A25" s="127" t="s">
        <v>211</v>
      </c>
      <c r="B25" s="124">
        <v>4.3</v>
      </c>
      <c r="C25" s="124">
        <v>8</v>
      </c>
    </row>
    <row r="26" spans="1:3" s="121" customFormat="1" ht="24">
      <c r="A26" s="127" t="s">
        <v>212</v>
      </c>
      <c r="B26" s="124">
        <v>14</v>
      </c>
      <c r="C26" s="124">
        <v>2</v>
      </c>
    </row>
    <row r="27" spans="1:3" s="121" customFormat="1" ht="12">
      <c r="A27" s="121" t="s">
        <v>213</v>
      </c>
      <c r="B27" s="124">
        <v>52.3</v>
      </c>
      <c r="C27" s="124">
        <v>64.599999999999994</v>
      </c>
    </row>
    <row r="28" spans="1:3" s="121" customFormat="1" ht="12"/>
    <row r="29" spans="1:3" s="121" customFormat="1" ht="12"/>
    <row r="30" spans="1:3" s="121" customFormat="1" ht="12"/>
  </sheetData>
  <pageMargins left="0.7" right="0.7" top="0.75" bottom="0.75" header="0.3" footer="0.3"/>
  <pageSetup orientation="portrait" horizontalDpi="1200" verticalDpi="12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BF9AB-E07A-4A46-AE24-C62A05EB5DEF}">
  <dimension ref="A1:K95"/>
  <sheetViews>
    <sheetView showGridLines="0" workbookViewId="0"/>
  </sheetViews>
  <sheetFormatPr defaultRowHeight="10"/>
  <cols>
    <col min="1" max="1" width="14.6328125" style="35" customWidth="1"/>
    <col min="2" max="2" width="36.90625" style="35" customWidth="1"/>
    <col min="3" max="3" width="8.1796875" style="35" customWidth="1"/>
    <col min="4" max="4" width="6.26953125" style="35" bestFit="1" customWidth="1"/>
    <col min="5" max="5" width="3.54296875" style="35" bestFit="1" customWidth="1"/>
    <col min="6" max="6" width="11.453125" style="35" bestFit="1" customWidth="1"/>
    <col min="7" max="7" width="18.54296875" style="35" bestFit="1" customWidth="1"/>
    <col min="8" max="8" width="55.6328125" style="35" customWidth="1"/>
    <col min="9" max="9" width="16.26953125" style="35" customWidth="1"/>
    <col min="10" max="10" width="8.7265625" style="35"/>
    <col min="11" max="11" width="3.7265625" style="42" bestFit="1" customWidth="1"/>
    <col min="12" max="12" width="5.08984375" style="35" bestFit="1" customWidth="1"/>
    <col min="13" max="13" width="4.26953125" style="35" bestFit="1" customWidth="1"/>
    <col min="14" max="14" width="2.7265625" style="35" bestFit="1" customWidth="1"/>
    <col min="15" max="15" width="2.7265625" style="35" customWidth="1"/>
    <col min="16" max="16384" width="8.7265625" style="35"/>
  </cols>
  <sheetData>
    <row r="1" spans="1:3" ht="14.5">
      <c r="A1" s="52" t="s">
        <v>291</v>
      </c>
    </row>
    <row r="16" spans="1:3" s="34" customFormat="1" ht="12">
      <c r="A16" s="122" t="s">
        <v>0</v>
      </c>
      <c r="B16" s="122" t="s">
        <v>13</v>
      </c>
      <c r="C16" s="131" t="s">
        <v>339</v>
      </c>
    </row>
    <row r="17" spans="1:11" ht="12">
      <c r="A17" s="121" t="s">
        <v>14</v>
      </c>
      <c r="B17" s="121" t="s">
        <v>409</v>
      </c>
      <c r="C17" s="132">
        <v>0.25685000000000002</v>
      </c>
      <c r="D17" s="137" t="s">
        <v>289</v>
      </c>
      <c r="K17" s="35"/>
    </row>
    <row r="18" spans="1:11" ht="12">
      <c r="A18" s="121" t="s">
        <v>15</v>
      </c>
      <c r="B18" s="121" t="s">
        <v>408</v>
      </c>
      <c r="C18" s="124">
        <v>3.296703296703297</v>
      </c>
      <c r="D18" s="137" t="s">
        <v>289</v>
      </c>
      <c r="K18" s="35"/>
    </row>
    <row r="19" spans="1:11" ht="12">
      <c r="A19" s="121" t="s">
        <v>21</v>
      </c>
      <c r="B19" s="121" t="s">
        <v>407</v>
      </c>
      <c r="C19" s="128">
        <v>36.1</v>
      </c>
      <c r="D19" s="137" t="s">
        <v>289</v>
      </c>
      <c r="K19" s="35"/>
    </row>
    <row r="20" spans="1:11" ht="12">
      <c r="A20" s="121" t="s">
        <v>25</v>
      </c>
      <c r="B20" s="121" t="s">
        <v>406</v>
      </c>
      <c r="C20" s="128">
        <v>68.900000000000006</v>
      </c>
      <c r="D20" s="137" t="s">
        <v>289</v>
      </c>
      <c r="K20" s="35"/>
    </row>
    <row r="21" spans="1:11" ht="12">
      <c r="A21" s="121"/>
      <c r="B21" s="121"/>
      <c r="C21" s="121"/>
    </row>
    <row r="53" spans="11:11" s="120" customFormat="1">
      <c r="K53" s="133"/>
    </row>
    <row r="54" spans="11:11" s="120" customFormat="1">
      <c r="K54" s="133"/>
    </row>
    <row r="55" spans="11:11" s="120" customFormat="1">
      <c r="K55" s="133"/>
    </row>
    <row r="56" spans="11:11" s="119" customFormat="1" ht="10.5">
      <c r="K56" s="134"/>
    </row>
    <row r="57" spans="11:11" s="120" customFormat="1">
      <c r="K57" s="133"/>
    </row>
    <row r="58" spans="11:11" s="120" customFormat="1">
      <c r="K58" s="133"/>
    </row>
    <row r="59" spans="11:11" s="120" customFormat="1">
      <c r="K59" s="133"/>
    </row>
    <row r="60" spans="11:11" s="120" customFormat="1">
      <c r="K60" s="133"/>
    </row>
    <row r="61" spans="11:11" s="120" customFormat="1">
      <c r="K61" s="133"/>
    </row>
    <row r="62" spans="11:11" s="120" customFormat="1">
      <c r="K62" s="133"/>
    </row>
    <row r="63" spans="11:11" s="120" customFormat="1">
      <c r="K63" s="133"/>
    </row>
    <row r="64" spans="11:11" s="120" customFormat="1">
      <c r="K64" s="133"/>
    </row>
    <row r="65" spans="11:11" s="120" customFormat="1">
      <c r="K65" s="133"/>
    </row>
    <row r="66" spans="11:11" s="120" customFormat="1">
      <c r="K66" s="133"/>
    </row>
    <row r="67" spans="11:11" s="120" customFormat="1">
      <c r="K67" s="133"/>
    </row>
    <row r="68" spans="11:11" s="120" customFormat="1">
      <c r="K68" s="133"/>
    </row>
    <row r="69" spans="11:11" s="120" customFormat="1">
      <c r="K69" s="133"/>
    </row>
    <row r="70" spans="11:11" s="120" customFormat="1">
      <c r="K70" s="133"/>
    </row>
    <row r="71" spans="11:11" s="120" customFormat="1">
      <c r="K71" s="133"/>
    </row>
    <row r="72" spans="11:11" s="120" customFormat="1">
      <c r="K72" s="133"/>
    </row>
    <row r="73" spans="11:11" s="120" customFormat="1">
      <c r="K73" s="133"/>
    </row>
    <row r="74" spans="11:11" s="120" customFormat="1">
      <c r="K74" s="133"/>
    </row>
    <row r="75" spans="11:11" s="120" customFormat="1">
      <c r="K75" s="133"/>
    </row>
    <row r="76" spans="11:11" s="120" customFormat="1">
      <c r="K76" s="133"/>
    </row>
    <row r="77" spans="11:11" s="120" customFormat="1">
      <c r="K77" s="133"/>
    </row>
    <row r="78" spans="11:11" s="120" customFormat="1">
      <c r="K78" s="133"/>
    </row>
    <row r="79" spans="11:11" s="120" customFormat="1">
      <c r="K79" s="133"/>
    </row>
    <row r="80" spans="11:11" s="120" customFormat="1">
      <c r="K80" s="133"/>
    </row>
    <row r="81" spans="11:11" s="120" customFormat="1">
      <c r="K81" s="133"/>
    </row>
    <row r="82" spans="11:11" s="120" customFormat="1">
      <c r="K82" s="133"/>
    </row>
    <row r="83" spans="11:11" s="120" customFormat="1">
      <c r="K83" s="133"/>
    </row>
    <row r="84" spans="11:11" s="120" customFormat="1">
      <c r="K84" s="133"/>
    </row>
    <row r="85" spans="11:11" s="120" customFormat="1">
      <c r="K85" s="133"/>
    </row>
    <row r="86" spans="11:11" s="120" customFormat="1">
      <c r="K86" s="133"/>
    </row>
    <row r="87" spans="11:11" s="120" customFormat="1">
      <c r="K87" s="133"/>
    </row>
    <row r="88" spans="11:11" s="120" customFormat="1">
      <c r="K88" s="133"/>
    </row>
    <row r="89" spans="11:11" s="120" customFormat="1">
      <c r="K89" s="133"/>
    </row>
    <row r="90" spans="11:11" s="120" customFormat="1">
      <c r="K90" s="133"/>
    </row>
    <row r="91" spans="11:11" s="120" customFormat="1">
      <c r="K91" s="133"/>
    </row>
    <row r="92" spans="11:11" s="120" customFormat="1">
      <c r="K92" s="133"/>
    </row>
    <row r="93" spans="11:11" s="120" customFormat="1">
      <c r="K93" s="133"/>
    </row>
    <row r="94" spans="11:11" s="120" customFormat="1">
      <c r="K94" s="133"/>
    </row>
    <row r="95" spans="11:11" s="120" customFormat="1">
      <c r="K95" s="133"/>
    </row>
  </sheetData>
  <pageMargins left="0.7" right="0.7" top="0.75" bottom="0.75" header="0.3" footer="0.3"/>
  <pageSetup orientation="portrait" horizontalDpi="1200" verticalDpi="12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F31D7-638C-4CDC-9306-805F37DDEC2A}">
  <dimension ref="A1:I96"/>
  <sheetViews>
    <sheetView showGridLines="0" topLeftCell="F1" workbookViewId="0">
      <selection activeCell="F1" sqref="F1"/>
    </sheetView>
  </sheetViews>
  <sheetFormatPr defaultRowHeight="14" customHeight="1"/>
  <cols>
    <col min="1" max="1" width="28" customWidth="1"/>
    <col min="2" max="2" width="3.1796875" bestFit="1" customWidth="1"/>
    <col min="3" max="3" width="15.7265625" customWidth="1"/>
    <col min="4" max="4" width="4.54296875" bestFit="1" customWidth="1"/>
    <col min="5" max="5" width="3.54296875" bestFit="1" customWidth="1"/>
    <col min="6" max="6" width="11.453125" bestFit="1" customWidth="1"/>
    <col min="7" max="7" width="16.26953125" customWidth="1"/>
    <col min="8" max="8" width="5.1796875" style="46" customWidth="1"/>
  </cols>
  <sheetData>
    <row r="1" spans="1:9" s="35" customFormat="1" ht="14" customHeight="1">
      <c r="A1" s="52" t="s">
        <v>264</v>
      </c>
      <c r="F1" s="44" t="s">
        <v>292</v>
      </c>
      <c r="H1" s="42"/>
    </row>
    <row r="15" spans="1:9" s="44" customFormat="1" ht="14" customHeight="1">
      <c r="A15" s="43" t="s">
        <v>215</v>
      </c>
      <c r="B15" s="43" t="s">
        <v>216</v>
      </c>
      <c r="C15" s="43" t="s">
        <v>197</v>
      </c>
      <c r="D15" s="43" t="s">
        <v>198</v>
      </c>
      <c r="E15" s="43" t="s">
        <v>199</v>
      </c>
      <c r="F15" s="122"/>
      <c r="G15" s="122" t="s">
        <v>293</v>
      </c>
      <c r="H15" s="131" t="s">
        <v>2</v>
      </c>
    </row>
    <row r="16" spans="1:9" ht="14" customHeight="1">
      <c r="A16" s="26" t="s">
        <v>217</v>
      </c>
      <c r="B16" s="26" t="s">
        <v>218</v>
      </c>
      <c r="C16" s="26" t="s">
        <v>200</v>
      </c>
      <c r="D16" s="26" t="s">
        <v>201</v>
      </c>
      <c r="E16" s="26">
        <v>2018</v>
      </c>
      <c r="F16" s="121" t="s">
        <v>10</v>
      </c>
      <c r="G16" s="121" t="s">
        <v>219</v>
      </c>
      <c r="H16" s="132">
        <v>52.5</v>
      </c>
      <c r="I16" s="45"/>
    </row>
    <row r="17" spans="1:9" s="26" customFormat="1" ht="14" customHeight="1">
      <c r="A17" s="26" t="s">
        <v>217</v>
      </c>
      <c r="B17" s="26" t="s">
        <v>218</v>
      </c>
      <c r="C17" s="26" t="s">
        <v>200</v>
      </c>
      <c r="D17" s="26" t="s">
        <v>201</v>
      </c>
      <c r="E17" s="26">
        <v>2018</v>
      </c>
      <c r="F17" s="121" t="s">
        <v>10</v>
      </c>
      <c r="G17" s="121" t="s">
        <v>410</v>
      </c>
      <c r="H17" s="132">
        <v>21.1</v>
      </c>
      <c r="I17"/>
    </row>
    <row r="18" spans="1:9" s="26" customFormat="1" ht="14" customHeight="1">
      <c r="A18" s="26" t="s">
        <v>217</v>
      </c>
      <c r="B18" s="26" t="s">
        <v>218</v>
      </c>
      <c r="C18" s="26" t="s">
        <v>200</v>
      </c>
      <c r="D18" s="26" t="s">
        <v>201</v>
      </c>
      <c r="E18" s="26">
        <v>2018</v>
      </c>
      <c r="F18" s="121" t="s">
        <v>10</v>
      </c>
      <c r="G18" s="121" t="s">
        <v>220</v>
      </c>
      <c r="H18" s="132">
        <v>15.2</v>
      </c>
      <c r="I18"/>
    </row>
    <row r="19" spans="1:9" s="26" customFormat="1" ht="14" customHeight="1">
      <c r="A19" s="26" t="s">
        <v>217</v>
      </c>
      <c r="B19" s="26" t="s">
        <v>218</v>
      </c>
      <c r="C19" s="26" t="s">
        <v>200</v>
      </c>
      <c r="D19" s="26" t="s">
        <v>201</v>
      </c>
      <c r="E19" s="26">
        <v>2018</v>
      </c>
      <c r="F19" s="121" t="s">
        <v>10</v>
      </c>
      <c r="G19" s="121" t="s">
        <v>411</v>
      </c>
      <c r="H19" s="132">
        <v>6.4</v>
      </c>
      <c r="I19"/>
    </row>
    <row r="20" spans="1:9" s="26" customFormat="1" ht="14" customHeight="1">
      <c r="A20" s="26" t="s">
        <v>217</v>
      </c>
      <c r="B20" s="26" t="s">
        <v>218</v>
      </c>
      <c r="C20" s="26" t="s">
        <v>200</v>
      </c>
      <c r="D20" s="26" t="s">
        <v>201</v>
      </c>
      <c r="E20" s="26">
        <v>2018</v>
      </c>
      <c r="F20" s="121" t="s">
        <v>10</v>
      </c>
      <c r="G20" s="121" t="s">
        <v>221</v>
      </c>
      <c r="H20" s="132">
        <v>3.1</v>
      </c>
      <c r="I20"/>
    </row>
    <row r="21" spans="1:9" s="26" customFormat="1" ht="14" customHeight="1">
      <c r="A21" s="26" t="s">
        <v>217</v>
      </c>
      <c r="B21" s="26" t="s">
        <v>218</v>
      </c>
      <c r="C21" s="26" t="s">
        <v>200</v>
      </c>
      <c r="D21" s="26" t="s">
        <v>201</v>
      </c>
      <c r="E21" s="26">
        <v>2018</v>
      </c>
      <c r="F21" s="121" t="s">
        <v>10</v>
      </c>
      <c r="G21" s="121" t="s">
        <v>222</v>
      </c>
      <c r="H21" s="132">
        <v>1.7</v>
      </c>
      <c r="I21"/>
    </row>
    <row r="22" spans="1:9" s="26" customFormat="1" ht="14" customHeight="1">
      <c r="A22" s="26" t="s">
        <v>223</v>
      </c>
      <c r="B22" s="26" t="s">
        <v>224</v>
      </c>
      <c r="C22" s="26" t="s">
        <v>225</v>
      </c>
      <c r="D22" s="26" t="s">
        <v>201</v>
      </c>
      <c r="E22" s="26">
        <v>2020</v>
      </c>
      <c r="F22" s="121" t="s">
        <v>142</v>
      </c>
      <c r="G22" s="121" t="s">
        <v>226</v>
      </c>
      <c r="H22" s="132">
        <v>41.9</v>
      </c>
      <c r="I22" s="121" t="s">
        <v>274</v>
      </c>
    </row>
    <row r="23" spans="1:9" s="26" customFormat="1" ht="14" customHeight="1">
      <c r="A23" s="26" t="s">
        <v>223</v>
      </c>
      <c r="B23" s="26" t="s">
        <v>224</v>
      </c>
      <c r="C23" s="26" t="s">
        <v>225</v>
      </c>
      <c r="D23" s="26" t="s">
        <v>201</v>
      </c>
      <c r="E23" s="26">
        <v>2020</v>
      </c>
      <c r="F23" s="121" t="s">
        <v>142</v>
      </c>
      <c r="G23" s="121" t="s">
        <v>227</v>
      </c>
      <c r="H23" s="132">
        <v>18.600000000000001</v>
      </c>
      <c r="I23" s="121" t="s">
        <v>274</v>
      </c>
    </row>
    <row r="24" spans="1:9" s="26" customFormat="1" ht="14" customHeight="1">
      <c r="A24" s="26" t="s">
        <v>223</v>
      </c>
      <c r="B24" s="26" t="s">
        <v>224</v>
      </c>
      <c r="C24" s="26" t="s">
        <v>225</v>
      </c>
      <c r="D24" s="26" t="s">
        <v>201</v>
      </c>
      <c r="E24" s="26">
        <v>2020</v>
      </c>
      <c r="F24" s="121" t="s">
        <v>142</v>
      </c>
      <c r="G24" s="121" t="s">
        <v>228</v>
      </c>
      <c r="H24" s="132">
        <v>16.2</v>
      </c>
      <c r="I24" s="121" t="s">
        <v>274</v>
      </c>
    </row>
    <row r="25" spans="1:9" s="26" customFormat="1" ht="14" customHeight="1">
      <c r="A25" s="26" t="s">
        <v>223</v>
      </c>
      <c r="B25" s="26" t="s">
        <v>224</v>
      </c>
      <c r="C25" s="26" t="s">
        <v>225</v>
      </c>
      <c r="D25" s="26" t="s">
        <v>201</v>
      </c>
      <c r="E25" s="26">
        <v>2020</v>
      </c>
      <c r="F25" s="121" t="s">
        <v>142</v>
      </c>
      <c r="G25" s="121" t="s">
        <v>229</v>
      </c>
      <c r="H25" s="132">
        <v>5.6</v>
      </c>
      <c r="I25" s="121" t="s">
        <v>274</v>
      </c>
    </row>
    <row r="26" spans="1:9" s="26" customFormat="1" ht="14" customHeight="1">
      <c r="A26" s="26" t="s">
        <v>223</v>
      </c>
      <c r="B26" s="26" t="s">
        <v>224</v>
      </c>
      <c r="C26" s="26" t="s">
        <v>225</v>
      </c>
      <c r="D26" s="26" t="s">
        <v>201</v>
      </c>
      <c r="E26" s="26">
        <v>2020</v>
      </c>
      <c r="F26" s="121" t="s">
        <v>142</v>
      </c>
      <c r="G26" s="121" t="s">
        <v>230</v>
      </c>
      <c r="H26" s="132">
        <v>6.7</v>
      </c>
      <c r="I26" s="121" t="s">
        <v>274</v>
      </c>
    </row>
    <row r="27" spans="1:9" s="26" customFormat="1" ht="14" customHeight="1">
      <c r="F27" s="121" t="s">
        <v>142</v>
      </c>
      <c r="G27" s="121" t="s">
        <v>231</v>
      </c>
      <c r="H27" s="132">
        <f>100-SUM(H22:H26)</f>
        <v>11</v>
      </c>
      <c r="I27" s="121" t="s">
        <v>274</v>
      </c>
    </row>
    <row r="59" spans="1:8" s="44" customFormat="1" ht="14" customHeight="1">
      <c r="A59" s="60"/>
      <c r="B59" s="60"/>
      <c r="C59" s="60"/>
      <c r="H59" s="62"/>
    </row>
    <row r="60" spans="1:8" ht="14" customHeight="1">
      <c r="A60" s="54"/>
      <c r="B60" s="54"/>
      <c r="C60" s="54"/>
    </row>
    <row r="61" spans="1:8" ht="14" customHeight="1">
      <c r="A61" s="54"/>
      <c r="B61" s="54"/>
      <c r="C61" s="54"/>
    </row>
    <row r="62" spans="1:8" ht="14" customHeight="1">
      <c r="A62" s="54"/>
      <c r="B62" s="54"/>
      <c r="C62" s="54"/>
    </row>
    <row r="63" spans="1:8" ht="14" customHeight="1">
      <c r="A63" s="54"/>
      <c r="B63" s="54"/>
      <c r="C63" s="54"/>
    </row>
    <row r="64" spans="1:8" ht="14" customHeight="1">
      <c r="A64" s="54"/>
      <c r="B64" s="54"/>
      <c r="C64" s="54"/>
    </row>
    <row r="65" spans="1:3" ht="14" customHeight="1">
      <c r="A65" s="54"/>
      <c r="B65" s="54"/>
      <c r="C65" s="54"/>
    </row>
    <row r="66" spans="1:3" ht="14" customHeight="1">
      <c r="A66" s="54"/>
      <c r="B66" s="54"/>
      <c r="C66" s="54"/>
    </row>
    <row r="67" spans="1:3" ht="14" customHeight="1">
      <c r="A67" s="54"/>
      <c r="B67" s="54"/>
      <c r="C67" s="54"/>
    </row>
    <row r="68" spans="1:3" ht="14" customHeight="1">
      <c r="A68" s="54"/>
      <c r="B68" s="54"/>
      <c r="C68" s="54"/>
    </row>
    <row r="69" spans="1:3" ht="14" customHeight="1">
      <c r="A69" s="54"/>
      <c r="B69" s="54"/>
      <c r="C69" s="54"/>
    </row>
    <row r="70" spans="1:3" ht="14" customHeight="1">
      <c r="A70" s="54"/>
      <c r="B70" s="54"/>
      <c r="C70" s="54"/>
    </row>
    <row r="71" spans="1:3" ht="14" customHeight="1">
      <c r="A71" s="54"/>
      <c r="B71" s="54"/>
      <c r="C71" s="54"/>
    </row>
    <row r="72" spans="1:3" ht="14" customHeight="1">
      <c r="A72" s="54"/>
      <c r="B72" s="54"/>
      <c r="C72" s="54"/>
    </row>
    <row r="73" spans="1:3" ht="14" customHeight="1">
      <c r="A73" s="54"/>
      <c r="B73" s="54"/>
      <c r="C73" s="54"/>
    </row>
    <row r="74" spans="1:3" ht="14" customHeight="1">
      <c r="A74" s="54"/>
      <c r="B74" s="54"/>
      <c r="C74" s="54"/>
    </row>
    <row r="75" spans="1:3" ht="14" customHeight="1">
      <c r="A75" s="54"/>
      <c r="B75" s="54"/>
      <c r="C75" s="54"/>
    </row>
    <row r="76" spans="1:3" ht="14" customHeight="1">
      <c r="A76" s="54"/>
      <c r="B76" s="54"/>
      <c r="C76" s="54"/>
    </row>
    <row r="77" spans="1:3" ht="14" customHeight="1">
      <c r="A77" s="54"/>
      <c r="B77" s="54"/>
      <c r="C77" s="54"/>
    </row>
    <row r="78" spans="1:3" ht="14" customHeight="1">
      <c r="A78" s="54"/>
      <c r="B78" s="54"/>
      <c r="C78" s="54"/>
    </row>
    <row r="79" spans="1:3" ht="14" customHeight="1">
      <c r="A79" s="54"/>
      <c r="B79" s="54"/>
      <c r="C79" s="54"/>
    </row>
    <row r="80" spans="1:3" ht="14" customHeight="1">
      <c r="A80" s="54"/>
      <c r="B80" s="54"/>
      <c r="C80" s="54"/>
    </row>
    <row r="81" spans="1:3" ht="14" customHeight="1">
      <c r="A81" s="54"/>
      <c r="B81" s="54"/>
      <c r="C81" s="54"/>
    </row>
    <row r="82" spans="1:3" ht="14" customHeight="1">
      <c r="A82" s="54"/>
      <c r="B82" s="54"/>
      <c r="C82" s="54"/>
    </row>
    <row r="83" spans="1:3" ht="14" customHeight="1">
      <c r="A83" s="54"/>
      <c r="B83" s="54"/>
      <c r="C83" s="54"/>
    </row>
    <row r="84" spans="1:3" ht="14" customHeight="1">
      <c r="A84" s="54"/>
      <c r="B84" s="54"/>
      <c r="C84" s="54"/>
    </row>
    <row r="85" spans="1:3" ht="14" customHeight="1">
      <c r="A85" s="54"/>
      <c r="B85" s="54"/>
      <c r="C85" s="54"/>
    </row>
    <row r="86" spans="1:3" ht="14" customHeight="1">
      <c r="A86" s="54"/>
      <c r="B86" s="54"/>
      <c r="C86" s="54"/>
    </row>
    <row r="87" spans="1:3" ht="14" customHeight="1">
      <c r="A87" s="54"/>
      <c r="B87" s="54"/>
      <c r="C87" s="54"/>
    </row>
    <row r="88" spans="1:3" ht="14" customHeight="1">
      <c r="A88" s="54"/>
      <c r="B88" s="54"/>
      <c r="C88" s="54"/>
    </row>
    <row r="89" spans="1:3" ht="14" customHeight="1">
      <c r="A89" s="54"/>
      <c r="B89" s="54"/>
      <c r="C89" s="54"/>
    </row>
    <row r="90" spans="1:3" ht="14" customHeight="1">
      <c r="A90" s="54"/>
      <c r="B90" s="54"/>
      <c r="C90" s="54"/>
    </row>
    <row r="91" spans="1:3" ht="14" customHeight="1">
      <c r="A91" s="54"/>
      <c r="B91" s="54"/>
      <c r="C91" s="54"/>
    </row>
    <row r="92" spans="1:3" ht="14" customHeight="1">
      <c r="A92" s="54"/>
      <c r="B92" s="54"/>
      <c r="C92" s="54"/>
    </row>
    <row r="93" spans="1:3" ht="14" customHeight="1">
      <c r="A93" s="54"/>
      <c r="B93" s="54"/>
      <c r="C93" s="54"/>
    </row>
    <row r="94" spans="1:3" ht="14" customHeight="1">
      <c r="A94" s="54"/>
      <c r="B94" s="54"/>
      <c r="C94" s="54"/>
    </row>
    <row r="95" spans="1:3" ht="14" customHeight="1">
      <c r="A95" s="54"/>
      <c r="B95" s="54"/>
      <c r="C95" s="54"/>
    </row>
    <row r="96" spans="1:3" ht="14" customHeight="1">
      <c r="A96" s="54"/>
      <c r="B96" s="54"/>
      <c r="C96" s="54"/>
    </row>
  </sheetData>
  <pageMargins left="0.7" right="0.7" top="0.75" bottom="0.75" header="0.3" footer="0.3"/>
  <pageSetup orientation="portrait" horizontalDpi="1200" verticalDpi="120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00072-8089-4215-A599-A61C4D6ED637}">
  <dimension ref="A1:C93"/>
  <sheetViews>
    <sheetView showGridLines="0" workbookViewId="0"/>
  </sheetViews>
  <sheetFormatPr defaultRowHeight="14" customHeight="1"/>
  <cols>
    <col min="1" max="1" width="28" style="35" customWidth="1"/>
    <col min="2" max="2" width="5.08984375" style="35" bestFit="1" customWidth="1"/>
    <col min="3" max="3" width="15.7265625" style="35" customWidth="1"/>
    <col min="4" max="4" width="8.7265625" style="35"/>
    <col min="5" max="5" width="29.54296875" style="35" customWidth="1"/>
    <col min="6" max="6" width="8.7265625" style="35"/>
    <col min="7" max="7" width="6.90625" style="35" bestFit="1" customWidth="1"/>
    <col min="8" max="8" width="5.54296875" style="35" bestFit="1" customWidth="1"/>
    <col min="9" max="16384" width="8.7265625" style="35"/>
  </cols>
  <sheetData>
    <row r="1" spans="1:1" ht="14" customHeight="1">
      <c r="A1" s="52" t="s">
        <v>294</v>
      </c>
    </row>
    <row r="19" spans="1:2" s="121" customFormat="1" ht="14" customHeight="1">
      <c r="A19" s="121" t="s">
        <v>232</v>
      </c>
      <c r="B19" s="124">
        <v>52</v>
      </c>
    </row>
    <row r="20" spans="1:2" s="121" customFormat="1" ht="14" customHeight="1">
      <c r="A20" s="121" t="s">
        <v>203</v>
      </c>
      <c r="B20" s="124">
        <v>30</v>
      </c>
    </row>
    <row r="21" spans="1:2" s="121" customFormat="1" ht="14" customHeight="1">
      <c r="A21" s="121" t="s">
        <v>202</v>
      </c>
      <c r="B21" s="124">
        <v>15</v>
      </c>
    </row>
    <row r="22" spans="1:2" s="121" customFormat="1" ht="14" customHeight="1">
      <c r="A22" s="121" t="s">
        <v>233</v>
      </c>
      <c r="B22" s="124">
        <v>14</v>
      </c>
    </row>
    <row r="23" spans="1:2" s="121" customFormat="1" ht="14" customHeight="1">
      <c r="A23" s="121" t="s">
        <v>234</v>
      </c>
      <c r="B23" s="124">
        <v>10</v>
      </c>
    </row>
    <row r="24" spans="1:2" s="121" customFormat="1" ht="14" customHeight="1">
      <c r="A24" s="121" t="s">
        <v>235</v>
      </c>
      <c r="B24" s="124">
        <v>7</v>
      </c>
    </row>
    <row r="25" spans="1:2" s="121" customFormat="1" ht="14" customHeight="1">
      <c r="A25" s="121" t="s">
        <v>236</v>
      </c>
      <c r="B25" s="124">
        <v>2</v>
      </c>
    </row>
    <row r="26" spans="1:2" s="121" customFormat="1" ht="14" customHeight="1">
      <c r="A26" s="121" t="s">
        <v>237</v>
      </c>
      <c r="B26" s="124">
        <v>1</v>
      </c>
    </row>
    <row r="27" spans="1:2" s="121" customFormat="1" ht="14" customHeight="1">
      <c r="A27" s="121" t="s">
        <v>30</v>
      </c>
      <c r="B27" s="124">
        <v>0</v>
      </c>
    </row>
    <row r="28" spans="1:2" s="121" customFormat="1" ht="14" customHeight="1">
      <c r="A28" s="121" t="s">
        <v>154</v>
      </c>
      <c r="B28" s="196">
        <f>SUM(B19:B27)</f>
        <v>131</v>
      </c>
    </row>
    <row r="29" spans="1:2" s="121" customFormat="1" ht="14" customHeight="1"/>
    <row r="30" spans="1:2" s="121" customFormat="1" ht="14" customHeight="1"/>
    <row r="56" spans="1:3" s="34" customFormat="1" ht="14" customHeight="1">
      <c r="A56" s="61"/>
      <c r="B56" s="61"/>
      <c r="C56" s="61"/>
    </row>
    <row r="57" spans="1:3" ht="14" customHeight="1">
      <c r="A57" s="55"/>
      <c r="B57" s="55"/>
      <c r="C57" s="55"/>
    </row>
    <row r="58" spans="1:3" ht="14" customHeight="1">
      <c r="A58" s="55"/>
      <c r="B58" s="55"/>
      <c r="C58" s="55"/>
    </row>
    <row r="59" spans="1:3" ht="14" customHeight="1">
      <c r="A59" s="55"/>
      <c r="B59" s="55"/>
      <c r="C59" s="55"/>
    </row>
    <row r="60" spans="1:3" ht="14" customHeight="1">
      <c r="A60" s="55"/>
      <c r="B60" s="55"/>
      <c r="C60" s="55"/>
    </row>
    <row r="61" spans="1:3" ht="14" customHeight="1">
      <c r="A61" s="55"/>
      <c r="B61" s="55"/>
      <c r="C61" s="55"/>
    </row>
    <row r="62" spans="1:3" ht="14" customHeight="1">
      <c r="A62" s="55"/>
      <c r="B62" s="55"/>
      <c r="C62" s="55"/>
    </row>
    <row r="63" spans="1:3" ht="14" customHeight="1">
      <c r="A63" s="55"/>
      <c r="B63" s="55"/>
      <c r="C63" s="55"/>
    </row>
    <row r="64" spans="1:3" ht="14" customHeight="1">
      <c r="A64" s="55"/>
      <c r="B64" s="55"/>
      <c r="C64" s="55"/>
    </row>
    <row r="65" spans="1:3" ht="14" customHeight="1">
      <c r="A65" s="55"/>
      <c r="B65" s="55"/>
      <c r="C65" s="55"/>
    </row>
    <row r="66" spans="1:3" ht="14" customHeight="1">
      <c r="A66" s="55"/>
      <c r="B66" s="55"/>
      <c r="C66" s="55"/>
    </row>
    <row r="67" spans="1:3" ht="14" customHeight="1">
      <c r="A67" s="55"/>
      <c r="B67" s="55"/>
      <c r="C67" s="55"/>
    </row>
    <row r="68" spans="1:3" ht="14" customHeight="1">
      <c r="A68" s="55"/>
      <c r="B68" s="55"/>
      <c r="C68" s="55"/>
    </row>
    <row r="69" spans="1:3" ht="14" customHeight="1">
      <c r="A69" s="55"/>
      <c r="B69" s="55"/>
      <c r="C69" s="55"/>
    </row>
    <row r="70" spans="1:3" ht="14" customHeight="1">
      <c r="A70" s="55"/>
      <c r="B70" s="55"/>
      <c r="C70" s="55"/>
    </row>
    <row r="71" spans="1:3" ht="14" customHeight="1">
      <c r="A71" s="55"/>
      <c r="B71" s="55"/>
      <c r="C71" s="55"/>
    </row>
    <row r="72" spans="1:3" ht="14" customHeight="1">
      <c r="A72" s="55"/>
      <c r="B72" s="55"/>
      <c r="C72" s="55"/>
    </row>
    <row r="73" spans="1:3" ht="14" customHeight="1">
      <c r="A73" s="55"/>
      <c r="B73" s="55"/>
      <c r="C73" s="55"/>
    </row>
    <row r="74" spans="1:3" ht="14" customHeight="1">
      <c r="A74" s="55"/>
      <c r="B74" s="55"/>
      <c r="C74" s="55"/>
    </row>
    <row r="75" spans="1:3" ht="14" customHeight="1">
      <c r="A75" s="55"/>
      <c r="B75" s="55"/>
      <c r="C75" s="55"/>
    </row>
    <row r="76" spans="1:3" ht="14" customHeight="1">
      <c r="A76" s="55"/>
      <c r="B76" s="55"/>
      <c r="C76" s="55"/>
    </row>
    <row r="77" spans="1:3" ht="14" customHeight="1">
      <c r="A77" s="55"/>
      <c r="B77" s="55"/>
      <c r="C77" s="55"/>
    </row>
    <row r="78" spans="1:3" ht="14" customHeight="1">
      <c r="A78" s="55"/>
      <c r="B78" s="55"/>
      <c r="C78" s="55"/>
    </row>
    <row r="79" spans="1:3" ht="14" customHeight="1">
      <c r="A79" s="55"/>
      <c r="B79" s="55"/>
      <c r="C79" s="55"/>
    </row>
    <row r="80" spans="1:3" ht="14" customHeight="1">
      <c r="A80" s="55"/>
      <c r="B80" s="55"/>
      <c r="C80" s="55"/>
    </row>
    <row r="81" spans="1:3" ht="14" customHeight="1">
      <c r="A81" s="55"/>
      <c r="B81" s="55"/>
      <c r="C81" s="55"/>
    </row>
    <row r="82" spans="1:3" ht="14" customHeight="1">
      <c r="A82" s="55"/>
      <c r="B82" s="55"/>
      <c r="C82" s="55"/>
    </row>
    <row r="83" spans="1:3" ht="14" customHeight="1">
      <c r="A83" s="55"/>
      <c r="B83" s="55"/>
      <c r="C83" s="55"/>
    </row>
    <row r="84" spans="1:3" ht="14" customHeight="1">
      <c r="A84" s="55"/>
      <c r="B84" s="55"/>
      <c r="C84" s="55"/>
    </row>
    <row r="85" spans="1:3" ht="14" customHeight="1">
      <c r="A85" s="55"/>
      <c r="B85" s="55"/>
      <c r="C85" s="55"/>
    </row>
    <row r="86" spans="1:3" ht="14" customHeight="1">
      <c r="A86" s="55"/>
      <c r="B86" s="55"/>
      <c r="C86" s="55"/>
    </row>
    <row r="87" spans="1:3" ht="14" customHeight="1">
      <c r="A87" s="55"/>
      <c r="B87" s="55"/>
      <c r="C87" s="55"/>
    </row>
    <row r="88" spans="1:3" ht="14" customHeight="1">
      <c r="A88" s="55"/>
      <c r="B88" s="55"/>
      <c r="C88" s="55"/>
    </row>
    <row r="89" spans="1:3" ht="14" customHeight="1">
      <c r="A89" s="55"/>
      <c r="B89" s="55"/>
      <c r="C89" s="55"/>
    </row>
    <row r="90" spans="1:3" ht="14" customHeight="1">
      <c r="A90" s="55"/>
      <c r="B90" s="55"/>
      <c r="C90" s="55"/>
    </row>
    <row r="91" spans="1:3" ht="14" customHeight="1">
      <c r="A91" s="55"/>
      <c r="B91" s="55"/>
      <c r="C91" s="55"/>
    </row>
    <row r="92" spans="1:3" ht="14" customHeight="1">
      <c r="A92" s="55"/>
      <c r="B92" s="55"/>
      <c r="C92" s="55"/>
    </row>
    <row r="93" spans="1:3" ht="14" customHeight="1">
      <c r="A93" s="55"/>
      <c r="B93" s="55"/>
      <c r="C93" s="55"/>
    </row>
  </sheetData>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1B9C2-0B42-4523-8412-C199094A5894}">
  <dimension ref="A1:E32"/>
  <sheetViews>
    <sheetView showGridLines="0" workbookViewId="0"/>
  </sheetViews>
  <sheetFormatPr defaultRowHeight="12"/>
  <cols>
    <col min="1" max="1" width="22.453125" style="26" customWidth="1"/>
    <col min="2" max="2" width="74.08984375" style="26" bestFit="1" customWidth="1"/>
    <col min="3" max="3" width="9" style="26" customWidth="1"/>
    <col min="4" max="4" width="8.7265625" style="121"/>
    <col min="5" max="16384" width="8.7265625" style="26"/>
  </cols>
  <sheetData>
    <row r="1" spans="1:1" ht="14.5">
      <c r="A1" s="52" t="s">
        <v>295</v>
      </c>
    </row>
    <row r="22" spans="1:5" s="48" customFormat="1">
      <c r="A22" s="194" t="s">
        <v>0</v>
      </c>
      <c r="B22" s="194" t="s">
        <v>1</v>
      </c>
      <c r="C22" s="135" t="s">
        <v>339</v>
      </c>
      <c r="D22" s="129"/>
      <c r="E22" s="129"/>
    </row>
    <row r="23" spans="1:5">
      <c r="A23" s="136" t="s">
        <v>312</v>
      </c>
      <c r="B23" s="121" t="s">
        <v>238</v>
      </c>
      <c r="C23" s="124">
        <v>93.5</v>
      </c>
      <c r="D23" s="137" t="s">
        <v>289</v>
      </c>
      <c r="E23" s="121"/>
    </row>
    <row r="24" spans="1:5">
      <c r="A24" s="136" t="s">
        <v>312</v>
      </c>
      <c r="B24" s="121" t="s">
        <v>412</v>
      </c>
      <c r="C24" s="124">
        <v>37</v>
      </c>
      <c r="D24" s="137" t="s">
        <v>289</v>
      </c>
      <c r="E24" s="121"/>
    </row>
    <row r="25" spans="1:5">
      <c r="A25" s="121" t="s">
        <v>239</v>
      </c>
      <c r="B25" s="121" t="s">
        <v>413</v>
      </c>
      <c r="C25" s="124">
        <v>79</v>
      </c>
      <c r="D25" s="138" t="s">
        <v>274</v>
      </c>
      <c r="E25" s="121"/>
    </row>
    <row r="26" spans="1:5">
      <c r="A26" s="121" t="s">
        <v>239</v>
      </c>
      <c r="B26" s="121" t="s">
        <v>414</v>
      </c>
      <c r="C26" s="124">
        <v>13</v>
      </c>
      <c r="D26" s="138" t="s">
        <v>274</v>
      </c>
      <c r="E26" s="121"/>
    </row>
    <row r="27" spans="1:5">
      <c r="A27" s="136" t="s">
        <v>8</v>
      </c>
      <c r="B27" s="121" t="s">
        <v>415</v>
      </c>
      <c r="C27" s="124">
        <v>77</v>
      </c>
      <c r="D27" s="137" t="s">
        <v>289</v>
      </c>
      <c r="E27" s="121"/>
    </row>
    <row r="28" spans="1:5">
      <c r="A28" s="136" t="s">
        <v>8</v>
      </c>
      <c r="B28" s="121" t="s">
        <v>416</v>
      </c>
      <c r="C28" s="139">
        <v>41</v>
      </c>
      <c r="D28" s="137" t="s">
        <v>289</v>
      </c>
      <c r="E28" s="121"/>
    </row>
    <row r="29" spans="1:5">
      <c r="A29" s="136"/>
      <c r="B29" s="121"/>
      <c r="C29" s="136"/>
      <c r="E29" s="121"/>
    </row>
    <row r="30" spans="1:5">
      <c r="A30" s="136"/>
      <c r="B30" s="136"/>
      <c r="C30" s="136"/>
      <c r="E30" s="121"/>
    </row>
    <row r="31" spans="1:5">
      <c r="A31" s="47"/>
      <c r="B31" s="47"/>
      <c r="C31" s="47"/>
    </row>
    <row r="32" spans="1:5">
      <c r="A32" s="47"/>
      <c r="B32" s="47"/>
      <c r="C32" s="47"/>
    </row>
  </sheetData>
  <pageMargins left="0.7" right="0.7" top="0.75" bottom="0.75" header="0.3" footer="0.3"/>
  <pageSetup orientation="portrait" horizontalDpi="1200" verticalDpi="120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5D807-DE60-4F43-9343-3329A53772D8}">
  <dimension ref="A1:D51"/>
  <sheetViews>
    <sheetView showGridLines="0" zoomScaleNormal="100" workbookViewId="0"/>
  </sheetViews>
  <sheetFormatPr defaultRowHeight="12"/>
  <cols>
    <col min="1" max="1" width="28" style="35" customWidth="1"/>
    <col min="2" max="2" width="89.7265625" style="35" bestFit="1" customWidth="1"/>
    <col min="3" max="3" width="6.1796875" style="35" customWidth="1"/>
    <col min="4" max="4" width="8.54296875" style="121" bestFit="1" customWidth="1"/>
    <col min="5" max="5" width="4.26953125" style="35" bestFit="1" customWidth="1"/>
    <col min="6" max="6" width="3" style="35" bestFit="1" customWidth="1"/>
    <col min="7" max="7" width="3.90625" style="35" bestFit="1" customWidth="1"/>
    <col min="8" max="16384" width="8.7265625" style="35"/>
  </cols>
  <sheetData>
    <row r="1" spans="1:1" ht="14.5">
      <c r="A1" s="52" t="s">
        <v>296</v>
      </c>
    </row>
    <row r="29" spans="1:4" s="121" customFormat="1"/>
    <row r="30" spans="1:4" s="121" customFormat="1">
      <c r="A30" s="157" t="s">
        <v>0</v>
      </c>
      <c r="B30" s="157" t="s">
        <v>1</v>
      </c>
      <c r="C30" s="123" t="s">
        <v>2</v>
      </c>
    </row>
    <row r="31" spans="1:4" s="121" customFormat="1">
      <c r="A31" s="158" t="s">
        <v>312</v>
      </c>
      <c r="B31" s="158" t="s">
        <v>417</v>
      </c>
      <c r="C31" s="124">
        <v>93.5</v>
      </c>
      <c r="D31" s="137" t="s">
        <v>289</v>
      </c>
    </row>
    <row r="32" spans="1:4" s="121" customFormat="1">
      <c r="A32" s="158" t="s">
        <v>312</v>
      </c>
      <c r="B32" s="158" t="s">
        <v>418</v>
      </c>
      <c r="C32" s="124">
        <v>89.4</v>
      </c>
      <c r="D32" s="137" t="s">
        <v>289</v>
      </c>
    </row>
    <row r="33" spans="1:4" s="121" customFormat="1">
      <c r="A33" s="158" t="s">
        <v>10</v>
      </c>
      <c r="B33" s="158" t="s">
        <v>240</v>
      </c>
      <c r="C33" s="124">
        <v>90.7</v>
      </c>
      <c r="D33" s="137" t="s">
        <v>289</v>
      </c>
    </row>
    <row r="34" spans="1:4" s="121" customFormat="1">
      <c r="A34" s="158" t="s">
        <v>241</v>
      </c>
      <c r="B34" s="158" t="s">
        <v>419</v>
      </c>
      <c r="C34" s="124">
        <f>100-11.1</f>
        <v>88.9</v>
      </c>
      <c r="D34" s="138" t="s">
        <v>274</v>
      </c>
    </row>
    <row r="35" spans="1:4" s="121" customFormat="1">
      <c r="A35" s="121" t="s">
        <v>242</v>
      </c>
      <c r="B35" s="121" t="s">
        <v>420</v>
      </c>
      <c r="C35" s="128">
        <v>82.7</v>
      </c>
      <c r="D35" s="137" t="s">
        <v>289</v>
      </c>
    </row>
    <row r="36" spans="1:4" s="121" customFormat="1">
      <c r="A36" s="158" t="s">
        <v>3</v>
      </c>
      <c r="B36" s="158" t="s">
        <v>421</v>
      </c>
      <c r="C36" s="124">
        <f>100-18</f>
        <v>82</v>
      </c>
      <c r="D36" s="137" t="s">
        <v>289</v>
      </c>
    </row>
    <row r="37" spans="1:4" s="121" customFormat="1">
      <c r="A37" s="158" t="s">
        <v>3</v>
      </c>
      <c r="B37" s="158" t="s">
        <v>422</v>
      </c>
      <c r="C37" s="124">
        <f>100-32.4</f>
        <v>67.599999999999994</v>
      </c>
      <c r="D37" s="137" t="s">
        <v>289</v>
      </c>
    </row>
    <row r="38" spans="1:4" s="121" customFormat="1">
      <c r="A38" s="121" t="s">
        <v>243</v>
      </c>
      <c r="B38" s="121" t="s">
        <v>420</v>
      </c>
      <c r="C38" s="128">
        <v>80.3</v>
      </c>
      <c r="D38" s="137" t="s">
        <v>289</v>
      </c>
    </row>
    <row r="39" spans="1:4" s="121" customFormat="1">
      <c r="A39" s="158" t="s">
        <v>244</v>
      </c>
      <c r="B39" s="158" t="s">
        <v>423</v>
      </c>
      <c r="C39" s="128">
        <f>100-19.8</f>
        <v>80.2</v>
      </c>
      <c r="D39" s="138" t="s">
        <v>274</v>
      </c>
    </row>
    <row r="40" spans="1:4" s="121" customFormat="1">
      <c r="A40" s="121" t="s">
        <v>245</v>
      </c>
      <c r="B40" s="121" t="s">
        <v>420</v>
      </c>
      <c r="C40" s="128">
        <v>76.599999999999994</v>
      </c>
      <c r="D40" s="137" t="s">
        <v>289</v>
      </c>
    </row>
    <row r="41" spans="1:4" s="121" customFormat="1">
      <c r="A41" s="158" t="s">
        <v>8</v>
      </c>
      <c r="B41" s="158" t="s">
        <v>424</v>
      </c>
      <c r="C41" s="124">
        <v>75</v>
      </c>
      <c r="D41" s="137" t="s">
        <v>289</v>
      </c>
    </row>
    <row r="42" spans="1:4" s="121" customFormat="1">
      <c r="A42" s="158" t="s">
        <v>8</v>
      </c>
      <c r="B42" s="158" t="s">
        <v>425</v>
      </c>
      <c r="C42" s="124">
        <v>40</v>
      </c>
      <c r="D42" s="137" t="s">
        <v>289</v>
      </c>
    </row>
    <row r="43" spans="1:4" s="121" customFormat="1">
      <c r="A43" s="158" t="s">
        <v>369</v>
      </c>
      <c r="B43" s="158" t="s">
        <v>426</v>
      </c>
      <c r="C43" s="124">
        <v>70</v>
      </c>
      <c r="D43" s="137" t="s">
        <v>289</v>
      </c>
    </row>
    <row r="44" spans="1:4" s="121" customFormat="1" ht="13.5">
      <c r="A44" s="158" t="s">
        <v>369</v>
      </c>
      <c r="B44" s="166" t="s">
        <v>427</v>
      </c>
      <c r="C44" s="124">
        <v>55</v>
      </c>
      <c r="D44" s="137" t="s">
        <v>289</v>
      </c>
    </row>
    <row r="45" spans="1:4" s="121" customFormat="1">
      <c r="A45" s="158" t="s">
        <v>46</v>
      </c>
      <c r="B45" s="158" t="s">
        <v>428</v>
      </c>
      <c r="C45" s="124">
        <f>100-31.8</f>
        <v>68.2</v>
      </c>
      <c r="D45" s="138" t="s">
        <v>274</v>
      </c>
    </row>
    <row r="46" spans="1:4" s="121" customFormat="1">
      <c r="A46" s="158" t="s">
        <v>206</v>
      </c>
      <c r="B46" s="158" t="s">
        <v>429</v>
      </c>
      <c r="C46" s="124">
        <f>100-35.7142857142857</f>
        <v>64.285714285714306</v>
      </c>
      <c r="D46" s="138" t="s">
        <v>274</v>
      </c>
    </row>
    <row r="47" spans="1:4" s="121" customFormat="1">
      <c r="A47" s="158" t="s">
        <v>246</v>
      </c>
      <c r="B47" s="158" t="s">
        <v>430</v>
      </c>
      <c r="C47" s="124">
        <f>100-37.4</f>
        <v>62.6</v>
      </c>
      <c r="D47" s="137" t="s">
        <v>289</v>
      </c>
    </row>
    <row r="48" spans="1:4" s="121" customFormat="1">
      <c r="A48" s="158" t="s">
        <v>247</v>
      </c>
      <c r="B48" s="158" t="s">
        <v>431</v>
      </c>
      <c r="C48" s="124">
        <f>100-81.3</f>
        <v>18.700000000000003</v>
      </c>
      <c r="D48" s="138" t="s">
        <v>274</v>
      </c>
    </row>
    <row r="49" spans="1:1" s="121" customFormat="1"/>
    <row r="50" spans="1:1" s="121" customFormat="1" ht="13.5">
      <c r="A50" s="121" t="s">
        <v>307</v>
      </c>
    </row>
    <row r="51" spans="1:1" s="121" customFormat="1"/>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0DF0B-CEE6-42B6-9639-CF251C09CF94}">
  <dimension ref="A1:H46"/>
  <sheetViews>
    <sheetView showGridLines="0" workbookViewId="0"/>
  </sheetViews>
  <sheetFormatPr defaultRowHeight="10"/>
  <cols>
    <col min="1" max="1" width="22.6328125" style="1" customWidth="1"/>
    <col min="2" max="2" width="75.36328125" style="1" customWidth="1"/>
    <col min="3" max="3" width="6.36328125" style="178" customWidth="1"/>
    <col min="4" max="4" width="8.54296875" style="1" bestFit="1" customWidth="1"/>
    <col min="5" max="16384" width="8.7265625" style="1"/>
  </cols>
  <sheetData>
    <row r="1" spans="1:1" ht="14.5">
      <c r="A1" s="52" t="s">
        <v>264</v>
      </c>
    </row>
    <row r="2" spans="1:1" ht="10.5">
      <c r="A2" s="2"/>
    </row>
    <row r="3" spans="1:1" ht="10.5">
      <c r="A3" s="2"/>
    </row>
    <row r="4" spans="1:1" ht="10.5">
      <c r="A4" s="2"/>
    </row>
    <row r="5" spans="1:1" ht="10.5">
      <c r="A5" s="2"/>
    </row>
    <row r="6" spans="1:1" ht="10.5">
      <c r="A6" s="2"/>
    </row>
    <row r="7" spans="1:1" ht="10.5">
      <c r="A7" s="2"/>
    </row>
    <row r="8" spans="1:1" ht="10.5">
      <c r="A8" s="2"/>
    </row>
    <row r="9" spans="1:1" ht="10.5">
      <c r="A9" s="2"/>
    </row>
    <row r="10" spans="1:1" ht="10.5">
      <c r="A10" s="2"/>
    </row>
    <row r="11" spans="1:1" ht="10.5">
      <c r="A11" s="2"/>
    </row>
    <row r="12" spans="1:1" ht="10.5">
      <c r="A12" s="2"/>
    </row>
    <row r="27" spans="1:8" s="2" customFormat="1" ht="12">
      <c r="A27" s="67" t="s">
        <v>0</v>
      </c>
      <c r="B27" s="67" t="s">
        <v>1</v>
      </c>
      <c r="C27" s="179" t="s">
        <v>339</v>
      </c>
      <c r="D27" s="71"/>
      <c r="E27" s="71"/>
    </row>
    <row r="28" spans="1:8" ht="12">
      <c r="A28" s="70" t="s">
        <v>3</v>
      </c>
      <c r="B28" s="70" t="s">
        <v>4</v>
      </c>
      <c r="C28" s="183">
        <v>95</v>
      </c>
      <c r="D28" s="137" t="s">
        <v>289</v>
      </c>
      <c r="E28" s="68"/>
    </row>
    <row r="29" spans="1:8" ht="12">
      <c r="A29" s="70" t="s">
        <v>3</v>
      </c>
      <c r="B29" s="70" t="s">
        <v>6</v>
      </c>
      <c r="C29" s="183">
        <v>93</v>
      </c>
      <c r="D29" s="137" t="s">
        <v>289</v>
      </c>
      <c r="E29" s="68"/>
    </row>
    <row r="30" spans="1:8" ht="12">
      <c r="A30" s="70" t="s">
        <v>3</v>
      </c>
      <c r="B30" s="70" t="s">
        <v>313</v>
      </c>
      <c r="C30" s="183">
        <v>85</v>
      </c>
      <c r="D30" s="137" t="s">
        <v>289</v>
      </c>
      <c r="E30" s="68"/>
    </row>
    <row r="31" spans="1:8" ht="12">
      <c r="A31" s="70" t="s">
        <v>7</v>
      </c>
      <c r="B31" s="70" t="s">
        <v>317</v>
      </c>
      <c r="C31" s="183">
        <v>85</v>
      </c>
      <c r="D31" s="138" t="s">
        <v>274</v>
      </c>
      <c r="E31" s="68"/>
    </row>
    <row r="32" spans="1:8" ht="12">
      <c r="A32" s="70" t="s">
        <v>7</v>
      </c>
      <c r="B32" s="70" t="s">
        <v>318</v>
      </c>
      <c r="C32" s="183">
        <v>62</v>
      </c>
      <c r="D32" s="138" t="s">
        <v>274</v>
      </c>
      <c r="E32" s="68"/>
      <c r="F32" s="3"/>
      <c r="G32" s="3"/>
      <c r="H32" s="3"/>
    </row>
    <row r="33" spans="1:5" ht="12">
      <c r="A33" s="70" t="s">
        <v>8</v>
      </c>
      <c r="B33" s="126" t="s">
        <v>314</v>
      </c>
      <c r="C33" s="183">
        <v>82</v>
      </c>
      <c r="D33" s="137" t="s">
        <v>289</v>
      </c>
      <c r="E33" s="68"/>
    </row>
    <row r="34" spans="1:5" ht="12">
      <c r="A34" s="70" t="s">
        <v>8</v>
      </c>
      <c r="B34" s="70" t="s">
        <v>316</v>
      </c>
      <c r="C34" s="183">
        <v>77</v>
      </c>
      <c r="D34" s="137" t="s">
        <v>289</v>
      </c>
      <c r="E34" s="68"/>
    </row>
    <row r="35" spans="1:5" ht="12">
      <c r="A35" s="70" t="s">
        <v>8</v>
      </c>
      <c r="B35" s="70" t="s">
        <v>315</v>
      </c>
      <c r="C35" s="183">
        <v>60</v>
      </c>
      <c r="D35" s="137" t="s">
        <v>289</v>
      </c>
      <c r="E35" s="68"/>
    </row>
    <row r="36" spans="1:5" ht="12">
      <c r="A36" s="70" t="s">
        <v>9</v>
      </c>
      <c r="B36" s="70" t="s">
        <v>319</v>
      </c>
      <c r="C36" s="183">
        <v>81</v>
      </c>
      <c r="D36" s="138" t="s">
        <v>274</v>
      </c>
      <c r="E36" s="68"/>
    </row>
    <row r="37" spans="1:5" ht="12">
      <c r="A37" s="70" t="s">
        <v>9</v>
      </c>
      <c r="B37" s="70" t="s">
        <v>320</v>
      </c>
      <c r="C37" s="183">
        <v>60</v>
      </c>
      <c r="D37" s="138" t="s">
        <v>274</v>
      </c>
      <c r="E37" s="68"/>
    </row>
    <row r="38" spans="1:5" ht="12">
      <c r="A38" s="70" t="s">
        <v>10</v>
      </c>
      <c r="B38" s="70" t="s">
        <v>321</v>
      </c>
      <c r="C38" s="183">
        <v>74</v>
      </c>
      <c r="D38" s="137" t="s">
        <v>289</v>
      </c>
      <c r="E38" s="68"/>
    </row>
    <row r="39" spans="1:5" ht="13.5">
      <c r="A39" s="68" t="s">
        <v>11</v>
      </c>
      <c r="B39" s="165" t="s">
        <v>322</v>
      </c>
      <c r="C39" s="183">
        <v>60</v>
      </c>
      <c r="D39" s="138" t="s">
        <v>274</v>
      </c>
      <c r="E39" s="68"/>
    </row>
    <row r="40" spans="1:5" ht="12">
      <c r="A40" s="70" t="s">
        <v>312</v>
      </c>
      <c r="B40" s="126" t="s">
        <v>507</v>
      </c>
      <c r="C40" s="183">
        <v>56</v>
      </c>
      <c r="D40" s="137" t="s">
        <v>289</v>
      </c>
      <c r="E40" s="68"/>
    </row>
    <row r="41" spans="1:5" ht="13.5">
      <c r="A41" s="68" t="s">
        <v>12</v>
      </c>
      <c r="B41" s="165" t="s">
        <v>322</v>
      </c>
      <c r="C41" s="183">
        <v>36</v>
      </c>
      <c r="D41" s="138" t="s">
        <v>274</v>
      </c>
      <c r="E41" s="68"/>
    </row>
    <row r="42" spans="1:5" ht="12">
      <c r="A42" s="68"/>
      <c r="B42" s="70"/>
      <c r="C42" s="184"/>
      <c r="D42" s="68"/>
      <c r="E42" s="68"/>
    </row>
    <row r="43" spans="1:5" ht="13.5">
      <c r="A43" s="121" t="s">
        <v>307</v>
      </c>
      <c r="B43" s="70"/>
      <c r="C43" s="184"/>
      <c r="D43" s="68"/>
      <c r="E43" s="68"/>
    </row>
    <row r="44" spans="1:5" ht="12">
      <c r="A44" s="68"/>
      <c r="B44" s="70"/>
      <c r="C44" s="184"/>
      <c r="D44" s="68"/>
      <c r="E44" s="68"/>
    </row>
    <row r="45" spans="1:5" ht="12">
      <c r="A45" s="68"/>
      <c r="B45" s="68"/>
      <c r="C45" s="184"/>
      <c r="D45" s="68"/>
      <c r="E45" s="68"/>
    </row>
    <row r="46" spans="1:5" ht="12">
      <c r="A46" s="68"/>
      <c r="B46" s="68"/>
      <c r="C46" s="184"/>
      <c r="D46" s="68"/>
      <c r="E46" s="68"/>
    </row>
  </sheetData>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B2A3C-CE2B-4858-908F-401E0C5CA297}">
  <dimension ref="A1:B23"/>
  <sheetViews>
    <sheetView showGridLines="0" workbookViewId="0"/>
  </sheetViews>
  <sheetFormatPr defaultRowHeight="14.5"/>
  <cols>
    <col min="1" max="1" width="33.7265625" customWidth="1"/>
    <col min="3" max="3" width="15.7265625" customWidth="1"/>
  </cols>
  <sheetData>
    <row r="1" spans="1:1">
      <c r="A1" s="52" t="s">
        <v>297</v>
      </c>
    </row>
    <row r="16" spans="1:1" s="121" customFormat="1" ht="12"/>
    <row r="17" spans="1:2" s="121" customFormat="1" ht="12">
      <c r="A17" s="122"/>
      <c r="B17" s="140" t="s">
        <v>2</v>
      </c>
    </row>
    <row r="18" spans="1:2" s="121" customFormat="1" ht="12">
      <c r="A18" s="121" t="s">
        <v>248</v>
      </c>
      <c r="B18" s="128">
        <f>0.52*81</f>
        <v>42.120000000000005</v>
      </c>
    </row>
    <row r="19" spans="1:2" s="121" customFormat="1" ht="12">
      <c r="A19" s="121" t="s">
        <v>249</v>
      </c>
      <c r="B19" s="128">
        <f>0.4*81</f>
        <v>32.4</v>
      </c>
    </row>
    <row r="20" spans="1:2" s="121" customFormat="1" ht="12">
      <c r="A20" s="121" t="s">
        <v>250</v>
      </c>
      <c r="B20" s="128">
        <f>0.08*81</f>
        <v>6.48</v>
      </c>
    </row>
    <row r="21" spans="1:2" s="121" customFormat="1" ht="12">
      <c r="A21" s="121" t="s">
        <v>251</v>
      </c>
      <c r="B21" s="128">
        <f>100-SUM(B18:B20)</f>
        <v>18.999999999999986</v>
      </c>
    </row>
    <row r="22" spans="1:2" s="121" customFormat="1" ht="12"/>
    <row r="23" spans="1:2">
      <c r="A23" s="156" t="s">
        <v>298</v>
      </c>
    </row>
  </sheetData>
  <pageMargins left="0.7" right="0.7" top="0.75" bottom="0.75" header="0.3" footer="0.3"/>
  <pageSetup orientation="portrait" horizontalDpi="1200" verticalDpi="120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F4D84-9DEB-4339-B713-7388E76E7D45}">
  <dimension ref="A1:F35"/>
  <sheetViews>
    <sheetView showGridLines="0" zoomScaleNormal="100" workbookViewId="0"/>
  </sheetViews>
  <sheetFormatPr defaultRowHeight="9"/>
  <cols>
    <col min="1" max="1" width="28.81640625" style="26" customWidth="1"/>
    <col min="2" max="2" width="65.90625" style="26" bestFit="1" customWidth="1"/>
    <col min="3" max="3" width="8.7265625" style="26" customWidth="1"/>
    <col min="4" max="4" width="8.54296875" style="26" customWidth="1"/>
    <col min="5" max="16384" width="8.7265625" style="26"/>
  </cols>
  <sheetData>
    <row r="1" spans="1:1" ht="14.5">
      <c r="A1" s="52" t="s">
        <v>299</v>
      </c>
    </row>
    <row r="22" spans="1:6" ht="12">
      <c r="A22" s="121"/>
      <c r="B22" s="121"/>
      <c r="C22" s="121"/>
      <c r="D22" s="121"/>
    </row>
    <row r="23" spans="1:6" ht="12">
      <c r="A23" s="122" t="s">
        <v>0</v>
      </c>
      <c r="B23" s="122" t="s">
        <v>1</v>
      </c>
      <c r="C23" s="123" t="s">
        <v>339</v>
      </c>
      <c r="D23" s="123"/>
      <c r="E23" s="121"/>
      <c r="F23" s="121"/>
    </row>
    <row r="24" spans="1:6" ht="12">
      <c r="A24" s="121" t="s">
        <v>239</v>
      </c>
      <c r="B24" s="121" t="s">
        <v>432</v>
      </c>
      <c r="C24" s="124">
        <f>100-11</f>
        <v>89</v>
      </c>
      <c r="D24" s="138" t="s">
        <v>274</v>
      </c>
      <c r="E24" s="121"/>
      <c r="F24" s="121"/>
    </row>
    <row r="25" spans="1:6" ht="12">
      <c r="A25" s="121" t="s">
        <v>312</v>
      </c>
      <c r="B25" s="121" t="s">
        <v>252</v>
      </c>
      <c r="C25" s="124">
        <v>61.3</v>
      </c>
      <c r="D25" s="137" t="s">
        <v>289</v>
      </c>
      <c r="E25" s="121"/>
      <c r="F25" s="121"/>
    </row>
    <row r="26" spans="1:6" ht="12">
      <c r="A26" s="121" t="s">
        <v>73</v>
      </c>
      <c r="B26" s="121" t="s">
        <v>433</v>
      </c>
      <c r="C26" s="128">
        <f>100-45.1</f>
        <v>54.9</v>
      </c>
      <c r="D26" s="138" t="s">
        <v>274</v>
      </c>
      <c r="E26" s="121"/>
      <c r="F26" s="121"/>
    </row>
    <row r="27" spans="1:6" ht="12">
      <c r="A27" s="121" t="s">
        <v>47</v>
      </c>
      <c r="B27" s="121" t="s">
        <v>434</v>
      </c>
      <c r="C27" s="124">
        <f>100-55</f>
        <v>45</v>
      </c>
      <c r="D27" s="137" t="s">
        <v>289</v>
      </c>
      <c r="E27" s="121"/>
      <c r="F27" s="121"/>
    </row>
    <row r="28" spans="1:6" ht="12">
      <c r="A28" s="121" t="s">
        <v>47</v>
      </c>
      <c r="B28" s="121" t="s">
        <v>435</v>
      </c>
      <c r="C28" s="124">
        <f>100-74</f>
        <v>26</v>
      </c>
      <c r="D28" s="137" t="s">
        <v>289</v>
      </c>
      <c r="E28" s="121"/>
      <c r="F28" s="121"/>
    </row>
    <row r="29" spans="1:6" ht="12">
      <c r="A29" s="121" t="s">
        <v>8</v>
      </c>
      <c r="B29" s="121" t="s">
        <v>436</v>
      </c>
      <c r="C29" s="124">
        <v>37</v>
      </c>
      <c r="D29" s="137" t="s">
        <v>289</v>
      </c>
      <c r="E29" s="121"/>
      <c r="F29" s="121"/>
    </row>
    <row r="30" spans="1:6" ht="12">
      <c r="A30" s="121" t="s">
        <v>46</v>
      </c>
      <c r="B30" s="121" t="s">
        <v>437</v>
      </c>
      <c r="C30" s="124">
        <v>20</v>
      </c>
      <c r="D30" s="138" t="s">
        <v>274</v>
      </c>
      <c r="E30" s="121"/>
      <c r="F30" s="121"/>
    </row>
    <row r="31" spans="1:6" ht="12">
      <c r="A31" s="121" t="s">
        <v>244</v>
      </c>
      <c r="B31" s="121" t="s">
        <v>438</v>
      </c>
      <c r="C31" s="128">
        <f>100-84.9</f>
        <v>15.099999999999994</v>
      </c>
      <c r="D31" s="138" t="s">
        <v>274</v>
      </c>
      <c r="E31" s="121"/>
      <c r="F31" s="121"/>
    </row>
    <row r="32" spans="1:6" ht="12">
      <c r="A32" s="121" t="s">
        <v>206</v>
      </c>
      <c r="B32" s="121" t="s">
        <v>439</v>
      </c>
      <c r="C32" s="124">
        <f>100-95.2380952380952</f>
        <v>4.7619047619048018</v>
      </c>
      <c r="D32" s="138" t="s">
        <v>274</v>
      </c>
      <c r="E32" s="121"/>
      <c r="F32" s="121"/>
    </row>
    <row r="33" spans="1:6" ht="12">
      <c r="A33" s="121"/>
      <c r="B33" s="121"/>
      <c r="C33" s="121"/>
      <c r="D33" s="121"/>
      <c r="E33" s="121"/>
      <c r="F33" s="121"/>
    </row>
    <row r="34" spans="1:6" ht="12">
      <c r="A34" s="121"/>
      <c r="B34" s="121"/>
      <c r="C34" s="121"/>
      <c r="D34" s="121"/>
    </row>
    <row r="35" spans="1:6" ht="12">
      <c r="A35" s="121"/>
      <c r="B35" s="121"/>
      <c r="C35" s="121"/>
      <c r="D35" s="121"/>
    </row>
  </sheetData>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634FE-C48A-42BE-8CA2-7187FC3E7D33}">
  <dimension ref="A1:F92"/>
  <sheetViews>
    <sheetView showGridLines="0" workbookViewId="0"/>
  </sheetViews>
  <sheetFormatPr defaultRowHeight="9"/>
  <cols>
    <col min="1" max="1" width="67.453125" style="29" customWidth="1"/>
    <col min="2" max="2" width="8" style="29" customWidth="1"/>
    <col min="3" max="4" width="8.7265625" style="29"/>
    <col min="5" max="5" width="53" style="51" customWidth="1"/>
    <col min="6" max="6" width="31.1796875" style="51" customWidth="1"/>
    <col min="7" max="16384" width="8.7265625" style="29"/>
  </cols>
  <sheetData>
    <row r="1" spans="1:1" ht="14.5">
      <c r="A1" s="52" t="s">
        <v>300</v>
      </c>
    </row>
    <row r="26" spans="1:6">
      <c r="A26" s="142"/>
      <c r="D26" s="51"/>
      <c r="F26" s="29"/>
    </row>
    <row r="27" spans="1:6" s="143" customFormat="1" ht="12">
      <c r="A27" s="195" t="s">
        <v>380</v>
      </c>
      <c r="B27" s="151" t="s">
        <v>339</v>
      </c>
    </row>
    <row r="28" spans="1:6" ht="12">
      <c r="A28" s="152" t="s">
        <v>440</v>
      </c>
      <c r="B28" s="153">
        <v>69.972600000000014</v>
      </c>
      <c r="E28" s="29"/>
      <c r="F28" s="29"/>
    </row>
    <row r="29" spans="1:6" ht="12">
      <c r="A29" s="152" t="s">
        <v>253</v>
      </c>
      <c r="B29" s="153">
        <v>50.591700000000003</v>
      </c>
      <c r="E29" s="29"/>
      <c r="F29" s="29"/>
    </row>
    <row r="30" spans="1:6" ht="12">
      <c r="A30" s="152" t="s">
        <v>254</v>
      </c>
      <c r="B30" s="153">
        <v>19.4648</v>
      </c>
      <c r="E30" s="29"/>
      <c r="F30" s="29"/>
    </row>
    <row r="31" spans="1:6" ht="12">
      <c r="A31" s="152" t="s">
        <v>255</v>
      </c>
      <c r="B31" s="153">
        <v>11.997700000000002</v>
      </c>
      <c r="E31" s="29"/>
      <c r="F31" s="29"/>
    </row>
    <row r="32" spans="1:6" ht="12">
      <c r="A32" s="152" t="s">
        <v>256</v>
      </c>
      <c r="B32" s="153">
        <v>11.746</v>
      </c>
      <c r="E32" s="29"/>
      <c r="F32" s="29"/>
    </row>
    <row r="33" spans="1:6" ht="24">
      <c r="A33" s="152" t="s">
        <v>257</v>
      </c>
      <c r="B33" s="153">
        <v>8.6417000000000019</v>
      </c>
      <c r="E33" s="29"/>
      <c r="F33" s="29"/>
    </row>
    <row r="34" spans="1:6" ht="12">
      <c r="A34" s="154"/>
      <c r="B34" s="155"/>
      <c r="D34" s="51"/>
      <c r="F34" s="29"/>
    </row>
    <row r="35" spans="1:6" ht="12">
      <c r="A35" s="154" t="s">
        <v>298</v>
      </c>
      <c r="B35" s="155"/>
      <c r="D35" s="51"/>
      <c r="F35" s="29"/>
    </row>
    <row r="36" spans="1:6" ht="12">
      <c r="A36" s="155"/>
      <c r="B36" s="155"/>
    </row>
    <row r="37" spans="1:6" ht="12">
      <c r="A37" s="155"/>
      <c r="B37" s="155"/>
    </row>
    <row r="55" spans="1:6" s="49" customFormat="1">
      <c r="A55" s="59"/>
      <c r="E55" s="50"/>
      <c r="F55" s="50"/>
    </row>
    <row r="56" spans="1:6">
      <c r="A56" s="53"/>
    </row>
    <row r="57" spans="1:6">
      <c r="A57" s="53"/>
    </row>
    <row r="58" spans="1:6">
      <c r="A58" s="53"/>
    </row>
    <row r="59" spans="1:6">
      <c r="A59" s="53"/>
    </row>
    <row r="60" spans="1:6">
      <c r="A60" s="53"/>
    </row>
    <row r="61" spans="1:6">
      <c r="A61" s="53"/>
    </row>
    <row r="62" spans="1:6">
      <c r="A62" s="53"/>
    </row>
    <row r="63" spans="1:6">
      <c r="A63" s="53"/>
    </row>
    <row r="64" spans="1:6">
      <c r="A64" s="53"/>
    </row>
    <row r="65" spans="1:1">
      <c r="A65" s="53"/>
    </row>
    <row r="66" spans="1:1">
      <c r="A66" s="53"/>
    </row>
    <row r="67" spans="1:1">
      <c r="A67" s="53"/>
    </row>
    <row r="68" spans="1:1">
      <c r="A68" s="53"/>
    </row>
    <row r="69" spans="1:1">
      <c r="A69" s="53"/>
    </row>
    <row r="70" spans="1:1">
      <c r="A70" s="53"/>
    </row>
    <row r="71" spans="1:1">
      <c r="A71" s="53"/>
    </row>
    <row r="72" spans="1:1">
      <c r="A72" s="53"/>
    </row>
    <row r="73" spans="1:1">
      <c r="A73" s="53"/>
    </row>
    <row r="74" spans="1:1">
      <c r="A74" s="53"/>
    </row>
    <row r="75" spans="1:1">
      <c r="A75" s="53"/>
    </row>
    <row r="76" spans="1:1">
      <c r="A76" s="53"/>
    </row>
    <row r="77" spans="1:1">
      <c r="A77" s="53"/>
    </row>
    <row r="78" spans="1:1">
      <c r="A78" s="53"/>
    </row>
    <row r="79" spans="1:1">
      <c r="A79" s="53"/>
    </row>
    <row r="80" spans="1:1">
      <c r="A80" s="53"/>
    </row>
    <row r="81" spans="1:1">
      <c r="A81" s="53"/>
    </row>
    <row r="82" spans="1:1">
      <c r="A82" s="53"/>
    </row>
    <row r="83" spans="1:1">
      <c r="A83" s="53"/>
    </row>
    <row r="84" spans="1:1">
      <c r="A84" s="53"/>
    </row>
    <row r="85" spans="1:1">
      <c r="A85" s="53"/>
    </row>
    <row r="86" spans="1:1">
      <c r="A86" s="53"/>
    </row>
    <row r="87" spans="1:1">
      <c r="A87" s="53"/>
    </row>
    <row r="88" spans="1:1">
      <c r="A88" s="53"/>
    </row>
    <row r="89" spans="1:1">
      <c r="A89" s="53"/>
    </row>
    <row r="90" spans="1:1">
      <c r="A90" s="53"/>
    </row>
    <row r="91" spans="1:1">
      <c r="A91" s="53"/>
    </row>
    <row r="92" spans="1:1">
      <c r="A92" s="53"/>
    </row>
  </sheetData>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4632A-D225-4AE2-A18E-22760601D185}">
  <dimension ref="A1:G96"/>
  <sheetViews>
    <sheetView showGridLines="0" workbookViewId="0"/>
  </sheetViews>
  <sheetFormatPr defaultRowHeight="9"/>
  <cols>
    <col min="1" max="1" width="37.6328125" style="26" customWidth="1"/>
    <col min="2" max="2" width="5.6328125" style="26" bestFit="1" customWidth="1"/>
    <col min="3" max="3" width="8.7265625" style="26" bestFit="1" customWidth="1"/>
    <col min="4" max="4" width="5.08984375" style="26" bestFit="1" customWidth="1"/>
    <col min="5" max="5" width="3.54296875" style="26" bestFit="1" customWidth="1"/>
    <col min="6" max="6" width="8.7265625" style="26"/>
    <col min="7" max="7" width="38" style="26" customWidth="1"/>
    <col min="8" max="8" width="8.81640625" style="26" customWidth="1"/>
    <col min="9" max="9" width="5.6328125" style="26" bestFit="1" customWidth="1"/>
    <col min="10" max="10" width="4.1796875" style="26" bestFit="1" customWidth="1"/>
    <col min="11" max="16384" width="8.7265625" style="26"/>
  </cols>
  <sheetData>
    <row r="1" spans="1:1" ht="14.5">
      <c r="A1" s="52" t="s">
        <v>301</v>
      </c>
    </row>
    <row r="28" spans="1:7" s="129" customFormat="1" ht="12">
      <c r="A28" s="140" t="s">
        <v>302</v>
      </c>
      <c r="B28" s="140" t="s">
        <v>199</v>
      </c>
      <c r="C28" s="123" t="s">
        <v>2</v>
      </c>
    </row>
    <row r="29" spans="1:7" s="121" customFormat="1" ht="12">
      <c r="A29" s="149" t="s">
        <v>258</v>
      </c>
      <c r="B29" s="149">
        <v>2016</v>
      </c>
      <c r="C29" s="150">
        <v>45.8</v>
      </c>
      <c r="D29" s="149"/>
      <c r="E29" s="149"/>
      <c r="F29" s="149"/>
      <c r="G29" s="149"/>
    </row>
    <row r="30" spans="1:7" s="121" customFormat="1" ht="12">
      <c r="A30" s="149"/>
      <c r="B30" s="149">
        <v>2017</v>
      </c>
      <c r="C30" s="150">
        <v>53.1</v>
      </c>
      <c r="D30" s="149"/>
      <c r="E30" s="149"/>
      <c r="F30" s="149"/>
      <c r="G30" s="149"/>
    </row>
    <row r="31" spans="1:7" s="121" customFormat="1" ht="12">
      <c r="A31" s="149"/>
      <c r="B31" s="149">
        <v>2018</v>
      </c>
      <c r="C31" s="150">
        <v>51.5</v>
      </c>
      <c r="D31" s="149"/>
      <c r="E31" s="149"/>
      <c r="F31" s="149"/>
      <c r="G31" s="149"/>
    </row>
    <row r="32" spans="1:7" s="121" customFormat="1" ht="12">
      <c r="A32" s="149"/>
      <c r="B32" s="149">
        <v>2019</v>
      </c>
      <c r="C32" s="150">
        <v>65.099999999999994</v>
      </c>
      <c r="D32" s="149"/>
      <c r="E32" s="149"/>
      <c r="F32" s="149"/>
      <c r="G32" s="149"/>
    </row>
    <row r="33" spans="1:7" s="121" customFormat="1" ht="12">
      <c r="A33" s="149"/>
      <c r="B33" s="149">
        <v>2020</v>
      </c>
      <c r="C33" s="150">
        <v>68.099999999999994</v>
      </c>
      <c r="D33" s="149"/>
      <c r="E33" s="149"/>
      <c r="F33" s="149"/>
      <c r="G33" s="149"/>
    </row>
    <row r="34" spans="1:7" s="121" customFormat="1" ht="12">
      <c r="A34" s="149" t="s">
        <v>259</v>
      </c>
      <c r="B34" s="149">
        <v>2016</v>
      </c>
      <c r="C34" s="150">
        <v>24.4</v>
      </c>
      <c r="D34" s="149"/>
      <c r="E34" s="149"/>
      <c r="F34" s="149"/>
      <c r="G34" s="149"/>
    </row>
    <row r="35" spans="1:7" s="121" customFormat="1" ht="12">
      <c r="A35" s="149"/>
      <c r="B35" s="149">
        <v>2017</v>
      </c>
      <c r="C35" s="150">
        <v>27.8</v>
      </c>
      <c r="D35" s="149"/>
      <c r="E35" s="149"/>
      <c r="F35" s="149"/>
      <c r="G35" s="149"/>
    </row>
    <row r="36" spans="1:7" s="121" customFormat="1" ht="12">
      <c r="A36" s="149"/>
      <c r="B36" s="149">
        <v>2018</v>
      </c>
      <c r="C36" s="150">
        <v>26.9</v>
      </c>
      <c r="D36" s="149"/>
      <c r="E36" s="149"/>
      <c r="F36" s="149"/>
      <c r="G36" s="149"/>
    </row>
    <row r="37" spans="1:7" s="121" customFormat="1" ht="12">
      <c r="A37" s="149"/>
      <c r="B37" s="149">
        <v>2019</v>
      </c>
      <c r="C37" s="150">
        <v>34</v>
      </c>
      <c r="D37" s="149"/>
      <c r="E37" s="149"/>
      <c r="F37" s="149"/>
      <c r="G37" s="149"/>
    </row>
    <row r="38" spans="1:7" s="121" customFormat="1" ht="12">
      <c r="A38" s="149"/>
      <c r="B38" s="149">
        <v>2020</v>
      </c>
      <c r="C38" s="150">
        <v>36.4</v>
      </c>
      <c r="D38" s="149"/>
      <c r="E38" s="149"/>
      <c r="F38" s="149"/>
      <c r="G38" s="149"/>
    </row>
    <row r="39" spans="1:7" s="121" customFormat="1" ht="12">
      <c r="A39" s="149" t="s">
        <v>441</v>
      </c>
      <c r="B39" s="149">
        <v>2016</v>
      </c>
      <c r="C39" s="150">
        <v>24.3</v>
      </c>
      <c r="D39" s="149"/>
      <c r="E39" s="149"/>
      <c r="F39" s="149"/>
      <c r="G39" s="149"/>
    </row>
    <row r="40" spans="1:7" s="121" customFormat="1" ht="12">
      <c r="A40" s="149"/>
      <c r="B40" s="149">
        <v>2017</v>
      </c>
      <c r="C40" s="150">
        <v>26.2</v>
      </c>
      <c r="D40" s="149"/>
      <c r="E40" s="149"/>
      <c r="F40" s="149"/>
      <c r="G40" s="149"/>
    </row>
    <row r="41" spans="1:7" s="121" customFormat="1" ht="12">
      <c r="A41" s="149"/>
      <c r="B41" s="149">
        <v>2018</v>
      </c>
      <c r="C41" s="150">
        <v>26.8</v>
      </c>
      <c r="D41" s="149"/>
      <c r="E41" s="149"/>
      <c r="F41" s="149"/>
      <c r="G41" s="149"/>
    </row>
    <row r="42" spans="1:7" s="121" customFormat="1" ht="12">
      <c r="A42" s="149"/>
      <c r="B42" s="149">
        <v>2019</v>
      </c>
      <c r="C42" s="150">
        <v>32.5</v>
      </c>
      <c r="D42" s="149"/>
      <c r="E42" s="149"/>
      <c r="F42" s="149"/>
      <c r="G42" s="149"/>
    </row>
    <row r="43" spans="1:7" s="121" customFormat="1" ht="12">
      <c r="A43" s="149"/>
      <c r="B43" s="149">
        <v>2020</v>
      </c>
      <c r="C43" s="150">
        <v>35.4</v>
      </c>
      <c r="D43" s="149"/>
      <c r="E43" s="149"/>
      <c r="F43" s="149"/>
      <c r="G43" s="149"/>
    </row>
    <row r="44" spans="1:7" s="121" customFormat="1" ht="12">
      <c r="A44" s="149"/>
      <c r="B44" s="149"/>
      <c r="C44" s="149"/>
      <c r="D44" s="149"/>
      <c r="E44" s="149"/>
      <c r="F44" s="149"/>
      <c r="G44" s="149"/>
    </row>
    <row r="45" spans="1:7" s="121" customFormat="1" ht="12">
      <c r="A45" s="149"/>
      <c r="B45" s="149"/>
      <c r="C45" s="149"/>
      <c r="D45" s="149"/>
      <c r="E45" s="149"/>
      <c r="F45" s="149"/>
      <c r="G45" s="149"/>
    </row>
    <row r="46" spans="1:7" s="121" customFormat="1" ht="12">
      <c r="A46" s="149"/>
      <c r="B46" s="149"/>
      <c r="C46" s="149"/>
      <c r="D46" s="149"/>
      <c r="E46" s="149"/>
      <c r="F46" s="149"/>
      <c r="G46" s="149"/>
    </row>
    <row r="47" spans="1:7" s="121" customFormat="1" ht="12">
      <c r="A47" s="149"/>
      <c r="B47" s="149"/>
      <c r="C47" s="149"/>
      <c r="D47" s="149"/>
      <c r="E47" s="149"/>
      <c r="F47" s="149"/>
      <c r="G47" s="149"/>
    </row>
    <row r="48" spans="1:7" s="121" customFormat="1" ht="12">
      <c r="A48" s="149"/>
      <c r="B48" s="149"/>
      <c r="C48" s="149"/>
      <c r="D48" s="149"/>
      <c r="E48" s="149"/>
      <c r="F48" s="149"/>
      <c r="G48" s="149"/>
    </row>
    <row r="49" spans="1:7" s="121" customFormat="1" ht="12">
      <c r="A49" s="149"/>
      <c r="B49" s="149"/>
      <c r="C49" s="149"/>
      <c r="D49" s="149"/>
      <c r="E49" s="149"/>
      <c r="F49" s="149"/>
      <c r="G49" s="149"/>
    </row>
    <row r="50" spans="1:7" s="121" customFormat="1" ht="12">
      <c r="A50" s="149"/>
      <c r="B50" s="149"/>
      <c r="C50" s="149"/>
      <c r="D50" s="149"/>
      <c r="E50" s="149"/>
      <c r="F50" s="149"/>
      <c r="G50" s="149"/>
    </row>
    <row r="51" spans="1:7" s="121" customFormat="1" ht="12">
      <c r="A51" s="149"/>
      <c r="B51" s="149"/>
      <c r="C51" s="149"/>
      <c r="D51" s="149"/>
      <c r="E51" s="149"/>
      <c r="F51" s="149"/>
      <c r="G51" s="149"/>
    </row>
    <row r="52" spans="1:7" s="121" customFormat="1" ht="12">
      <c r="A52" s="149"/>
      <c r="B52" s="149"/>
      <c r="C52" s="149"/>
      <c r="D52" s="149"/>
      <c r="E52" s="149"/>
      <c r="F52" s="149"/>
      <c r="G52" s="149"/>
    </row>
    <row r="53" spans="1:7">
      <c r="A53" s="145"/>
      <c r="B53" s="145"/>
      <c r="C53" s="145"/>
      <c r="D53" s="145"/>
      <c r="E53" s="145"/>
      <c r="F53" s="145"/>
      <c r="G53" s="145"/>
    </row>
    <row r="54" spans="1:7">
      <c r="A54" s="145"/>
      <c r="B54" s="145"/>
      <c r="C54" s="145"/>
      <c r="D54" s="145"/>
      <c r="E54" s="145"/>
      <c r="F54" s="145"/>
      <c r="G54" s="145"/>
    </row>
    <row r="55" spans="1:7">
      <c r="A55" s="145"/>
      <c r="B55" s="145"/>
      <c r="C55" s="145"/>
      <c r="D55" s="145"/>
      <c r="E55" s="145"/>
      <c r="F55" s="145"/>
      <c r="G55" s="145"/>
    </row>
    <row r="56" spans="1:7" s="43" customFormat="1">
      <c r="A56" s="146"/>
      <c r="B56" s="146"/>
      <c r="C56" s="146"/>
      <c r="D56" s="146"/>
      <c r="E56" s="146"/>
      <c r="F56" s="146"/>
      <c r="G56" s="146"/>
    </row>
    <row r="57" spans="1:7">
      <c r="A57" s="145"/>
      <c r="B57" s="145"/>
      <c r="C57" s="145"/>
      <c r="D57" s="145"/>
      <c r="E57" s="145"/>
      <c r="F57" s="145"/>
      <c r="G57" s="145"/>
    </row>
    <row r="58" spans="1:7">
      <c r="A58" s="145"/>
      <c r="B58" s="145"/>
      <c r="C58" s="145"/>
      <c r="D58" s="145"/>
      <c r="E58" s="145"/>
      <c r="F58" s="145"/>
      <c r="G58" s="145"/>
    </row>
    <row r="59" spans="1:7">
      <c r="A59" s="145"/>
      <c r="B59" s="145"/>
      <c r="C59" s="145"/>
      <c r="D59" s="145"/>
      <c r="E59" s="145"/>
      <c r="F59" s="145"/>
      <c r="G59" s="145"/>
    </row>
    <row r="60" spans="1:7">
      <c r="A60" s="145"/>
      <c r="B60" s="145"/>
      <c r="C60" s="145"/>
      <c r="D60" s="145"/>
      <c r="E60" s="145"/>
      <c r="F60" s="145"/>
      <c r="G60" s="145"/>
    </row>
    <row r="61" spans="1:7">
      <c r="A61" s="145"/>
      <c r="B61" s="145"/>
      <c r="C61" s="145"/>
      <c r="D61" s="145"/>
      <c r="E61" s="145"/>
      <c r="F61" s="145"/>
      <c r="G61" s="145"/>
    </row>
    <row r="62" spans="1:7">
      <c r="A62" s="145"/>
      <c r="B62" s="145"/>
      <c r="C62" s="145"/>
      <c r="D62" s="145"/>
      <c r="E62" s="145"/>
      <c r="F62" s="145"/>
      <c r="G62" s="145"/>
    </row>
    <row r="63" spans="1:7">
      <c r="A63" s="145"/>
      <c r="B63" s="145"/>
      <c r="C63" s="145"/>
      <c r="D63" s="145"/>
      <c r="E63" s="145"/>
      <c r="F63" s="145"/>
      <c r="G63" s="145"/>
    </row>
    <row r="64" spans="1:7">
      <c r="A64" s="145"/>
      <c r="B64" s="145"/>
      <c r="C64" s="145"/>
      <c r="D64" s="145"/>
      <c r="E64" s="145"/>
      <c r="F64" s="145"/>
      <c r="G64" s="145"/>
    </row>
    <row r="65" spans="1:7">
      <c r="A65" s="145"/>
      <c r="B65" s="145"/>
      <c r="C65" s="145"/>
      <c r="D65" s="145"/>
      <c r="E65" s="145"/>
      <c r="F65" s="145"/>
      <c r="G65" s="145"/>
    </row>
    <row r="66" spans="1:7">
      <c r="A66" s="145"/>
      <c r="B66" s="145"/>
      <c r="C66" s="145"/>
      <c r="D66" s="145"/>
      <c r="E66" s="145"/>
      <c r="F66" s="145"/>
      <c r="G66" s="145"/>
    </row>
    <row r="67" spans="1:7">
      <c r="A67" s="145"/>
      <c r="B67" s="145"/>
      <c r="C67" s="145"/>
      <c r="D67" s="145"/>
      <c r="E67" s="145"/>
      <c r="F67" s="145"/>
      <c r="G67" s="145"/>
    </row>
    <row r="68" spans="1:7">
      <c r="A68" s="145"/>
      <c r="B68" s="145"/>
      <c r="C68" s="145"/>
      <c r="D68" s="145"/>
      <c r="E68" s="145"/>
      <c r="F68" s="145"/>
      <c r="G68" s="145"/>
    </row>
    <row r="69" spans="1:7">
      <c r="A69" s="145"/>
      <c r="B69" s="145"/>
      <c r="C69" s="145"/>
      <c r="D69" s="145"/>
      <c r="E69" s="145"/>
      <c r="F69" s="145"/>
      <c r="G69" s="145"/>
    </row>
    <row r="70" spans="1:7">
      <c r="A70" s="145"/>
      <c r="B70" s="145"/>
      <c r="C70" s="145"/>
      <c r="D70" s="145"/>
      <c r="E70" s="145"/>
      <c r="F70" s="145"/>
      <c r="G70" s="145"/>
    </row>
    <row r="71" spans="1:7">
      <c r="A71" s="145"/>
      <c r="B71" s="145"/>
      <c r="C71" s="145"/>
      <c r="D71" s="145"/>
      <c r="E71" s="145"/>
      <c r="F71" s="145"/>
      <c r="G71" s="145"/>
    </row>
    <row r="72" spans="1:7">
      <c r="A72" s="145"/>
      <c r="B72" s="145"/>
      <c r="C72" s="145"/>
      <c r="D72" s="145"/>
      <c r="E72" s="145"/>
      <c r="F72" s="145"/>
      <c r="G72" s="145"/>
    </row>
    <row r="73" spans="1:7">
      <c r="A73" s="145"/>
      <c r="B73" s="145"/>
      <c r="C73" s="145"/>
      <c r="D73" s="145"/>
      <c r="E73" s="145"/>
      <c r="F73" s="145"/>
      <c r="G73" s="145"/>
    </row>
    <row r="74" spans="1:7">
      <c r="A74" s="145"/>
      <c r="B74" s="145"/>
      <c r="C74" s="145"/>
      <c r="D74" s="145"/>
      <c r="E74" s="145"/>
      <c r="F74" s="145"/>
      <c r="G74" s="145"/>
    </row>
    <row r="75" spans="1:7">
      <c r="A75" s="145"/>
      <c r="B75" s="145"/>
      <c r="C75" s="145"/>
      <c r="D75" s="145"/>
      <c r="E75" s="145"/>
      <c r="F75" s="145"/>
      <c r="G75" s="145"/>
    </row>
    <row r="76" spans="1:7">
      <c r="A76" s="145"/>
      <c r="B76" s="145"/>
      <c r="C76" s="145"/>
      <c r="D76" s="145"/>
      <c r="E76" s="145"/>
      <c r="F76" s="145"/>
      <c r="G76" s="145"/>
    </row>
    <row r="77" spans="1:7">
      <c r="A77" s="145"/>
      <c r="B77" s="145"/>
      <c r="C77" s="145"/>
      <c r="D77" s="145"/>
      <c r="E77" s="145"/>
      <c r="F77" s="145"/>
      <c r="G77" s="145"/>
    </row>
    <row r="78" spans="1:7">
      <c r="A78" s="145"/>
      <c r="B78" s="145"/>
      <c r="C78" s="145"/>
      <c r="D78" s="145"/>
      <c r="E78" s="145"/>
      <c r="F78" s="145"/>
      <c r="G78" s="145"/>
    </row>
    <row r="79" spans="1:7">
      <c r="A79" s="145"/>
      <c r="B79" s="145"/>
      <c r="C79" s="145"/>
      <c r="D79" s="145"/>
      <c r="E79" s="145"/>
      <c r="F79" s="145"/>
      <c r="G79" s="145"/>
    </row>
    <row r="80" spans="1:7">
      <c r="A80" s="145"/>
      <c r="B80" s="145"/>
      <c r="C80" s="145"/>
      <c r="D80" s="145"/>
      <c r="E80" s="145"/>
      <c r="F80" s="145"/>
      <c r="G80" s="145"/>
    </row>
    <row r="81" spans="1:7">
      <c r="A81" s="145"/>
      <c r="B81" s="145"/>
      <c r="C81" s="145"/>
      <c r="D81" s="145"/>
      <c r="E81" s="145"/>
      <c r="F81" s="145"/>
      <c r="G81" s="145"/>
    </row>
    <row r="82" spans="1:7">
      <c r="A82" s="145"/>
      <c r="B82" s="145"/>
      <c r="C82" s="145"/>
      <c r="D82" s="145"/>
      <c r="E82" s="145"/>
      <c r="F82" s="145"/>
      <c r="G82" s="145"/>
    </row>
    <row r="83" spans="1:7">
      <c r="A83" s="145"/>
      <c r="B83" s="145"/>
      <c r="C83" s="145"/>
      <c r="D83" s="145"/>
      <c r="E83" s="145"/>
      <c r="F83" s="145"/>
      <c r="G83" s="145"/>
    </row>
    <row r="84" spans="1:7">
      <c r="A84" s="145"/>
      <c r="B84" s="145"/>
      <c r="C84" s="145"/>
      <c r="D84" s="145"/>
      <c r="E84" s="145"/>
      <c r="F84" s="145"/>
      <c r="G84" s="145"/>
    </row>
    <row r="85" spans="1:7">
      <c r="A85" s="145"/>
      <c r="B85" s="145"/>
      <c r="C85" s="145"/>
      <c r="D85" s="145"/>
      <c r="E85" s="145"/>
      <c r="F85" s="145"/>
      <c r="G85" s="145"/>
    </row>
    <row r="86" spans="1:7">
      <c r="A86" s="145"/>
      <c r="B86" s="145"/>
      <c r="C86" s="145"/>
      <c r="D86" s="145"/>
      <c r="E86" s="145"/>
      <c r="F86" s="145"/>
      <c r="G86" s="145"/>
    </row>
    <row r="87" spans="1:7">
      <c r="A87" s="145"/>
      <c r="B87" s="145"/>
      <c r="C87" s="145"/>
      <c r="D87" s="145"/>
      <c r="E87" s="145"/>
      <c r="F87" s="145"/>
      <c r="G87" s="145"/>
    </row>
    <row r="88" spans="1:7">
      <c r="A88" s="145"/>
      <c r="B88" s="145"/>
      <c r="C88" s="145"/>
      <c r="D88" s="145"/>
      <c r="E88" s="145"/>
      <c r="F88" s="145"/>
      <c r="G88" s="145"/>
    </row>
    <row r="89" spans="1:7">
      <c r="A89" s="145"/>
      <c r="B89" s="145"/>
      <c r="C89" s="145"/>
      <c r="D89" s="145"/>
      <c r="E89" s="145"/>
      <c r="F89" s="145"/>
      <c r="G89" s="145"/>
    </row>
    <row r="90" spans="1:7">
      <c r="A90" s="145"/>
      <c r="B90" s="145"/>
      <c r="C90" s="145"/>
      <c r="D90" s="145"/>
      <c r="E90" s="145"/>
      <c r="F90" s="145"/>
      <c r="G90" s="145"/>
    </row>
    <row r="91" spans="1:7">
      <c r="A91" s="145"/>
      <c r="B91" s="145"/>
      <c r="C91" s="145"/>
      <c r="D91" s="145"/>
      <c r="E91" s="145"/>
      <c r="F91" s="145"/>
      <c r="G91" s="145"/>
    </row>
    <row r="92" spans="1:7">
      <c r="A92" s="145"/>
      <c r="B92" s="145"/>
      <c r="C92" s="145"/>
      <c r="D92" s="145"/>
      <c r="E92" s="145"/>
      <c r="F92" s="145"/>
      <c r="G92" s="145"/>
    </row>
    <row r="93" spans="1:7">
      <c r="A93" s="145"/>
      <c r="B93" s="145"/>
      <c r="C93" s="145"/>
      <c r="D93" s="145"/>
      <c r="E93" s="145"/>
      <c r="F93" s="145"/>
      <c r="G93" s="145"/>
    </row>
    <row r="94" spans="1:7">
      <c r="A94" s="145"/>
      <c r="B94" s="145"/>
      <c r="C94" s="145"/>
      <c r="D94" s="145"/>
      <c r="E94" s="145"/>
      <c r="F94" s="145"/>
      <c r="G94" s="145"/>
    </row>
    <row r="95" spans="1:7">
      <c r="A95" s="145"/>
      <c r="B95" s="145"/>
      <c r="C95" s="145"/>
      <c r="D95" s="145"/>
      <c r="E95" s="145"/>
      <c r="F95" s="145"/>
      <c r="G95" s="145"/>
    </row>
    <row r="96" spans="1:7">
      <c r="A96" s="145"/>
      <c r="B96" s="145"/>
      <c r="C96" s="145"/>
      <c r="D96" s="145"/>
      <c r="E96" s="145"/>
      <c r="F96" s="145"/>
      <c r="G96" s="145"/>
    </row>
  </sheetData>
  <pageMargins left="0.7" right="0.7" top="0.75" bottom="0.75" header="0.3" footer="0.3"/>
  <pageSetup orientation="portrait" horizontalDpi="1200" verticalDpi="120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27ABE-52BE-47E1-BEE2-1CEE8DE0B333}">
  <dimension ref="A1:C70"/>
  <sheetViews>
    <sheetView showGridLines="0" workbookViewId="0"/>
  </sheetViews>
  <sheetFormatPr defaultRowHeight="9"/>
  <cols>
    <col min="1" max="1" width="53.90625" style="26" customWidth="1"/>
    <col min="2" max="2" width="5.6328125" style="26" bestFit="1" customWidth="1"/>
    <col min="3" max="3" width="5.26953125" style="26" customWidth="1"/>
    <col min="4" max="4" width="5.08984375" style="26" bestFit="1" customWidth="1"/>
    <col min="5" max="5" width="3.54296875" style="26" bestFit="1" customWidth="1"/>
    <col min="6" max="6" width="70.453125" style="26" bestFit="1" customWidth="1"/>
    <col min="7" max="7" width="11.36328125" style="26" bestFit="1" customWidth="1"/>
    <col min="8" max="8" width="8.81640625" style="26" customWidth="1"/>
    <col min="9" max="9" width="5.6328125" style="26" bestFit="1" customWidth="1"/>
    <col min="10" max="10" width="5.6328125" style="26" customWidth="1"/>
    <col min="11" max="16384" width="8.7265625" style="26"/>
  </cols>
  <sheetData>
    <row r="1" spans="1:1" ht="14.5">
      <c r="A1" s="44" t="s">
        <v>303</v>
      </c>
    </row>
    <row r="38" spans="1:3" s="48" customFormat="1" ht="12">
      <c r="A38" s="140" t="s">
        <v>102</v>
      </c>
      <c r="B38" s="140" t="s">
        <v>199</v>
      </c>
      <c r="C38" s="123" t="s">
        <v>2</v>
      </c>
    </row>
    <row r="39" spans="1:3" ht="12">
      <c r="A39" s="147" t="s">
        <v>260</v>
      </c>
      <c r="B39" s="147">
        <v>2018</v>
      </c>
      <c r="C39" s="148">
        <v>39.074517753220434</v>
      </c>
    </row>
    <row r="40" spans="1:3" ht="12">
      <c r="A40" s="147"/>
      <c r="B40" s="147">
        <v>2019</v>
      </c>
      <c r="C40" s="148">
        <v>74.7</v>
      </c>
    </row>
    <row r="41" spans="1:3" ht="12">
      <c r="A41" s="147"/>
      <c r="B41" s="147">
        <v>2020</v>
      </c>
      <c r="C41" s="148">
        <v>80.2</v>
      </c>
    </row>
    <row r="42" spans="1:3" ht="12">
      <c r="A42" s="147"/>
      <c r="B42" s="147">
        <v>2021</v>
      </c>
      <c r="C42" s="148">
        <v>82.5</v>
      </c>
    </row>
    <row r="43" spans="1:3" ht="12">
      <c r="A43" s="147"/>
      <c r="B43" s="147">
        <v>2022</v>
      </c>
      <c r="C43" s="148">
        <v>87.4</v>
      </c>
    </row>
    <row r="44" spans="1:3" ht="12">
      <c r="A44" s="147"/>
      <c r="B44" s="147">
        <v>2022</v>
      </c>
      <c r="C44" s="148">
        <v>87.4</v>
      </c>
    </row>
    <row r="45" spans="1:3" ht="12">
      <c r="A45" s="147" t="s">
        <v>261</v>
      </c>
      <c r="B45" s="147">
        <v>2018</v>
      </c>
      <c r="C45" s="148">
        <v>36.9</v>
      </c>
    </row>
    <row r="46" spans="1:3" ht="12">
      <c r="A46" s="147"/>
      <c r="B46" s="147">
        <v>2019</v>
      </c>
      <c r="C46" s="148">
        <v>48.8</v>
      </c>
    </row>
    <row r="47" spans="1:3" ht="12">
      <c r="A47" s="147"/>
      <c r="B47" s="147">
        <v>2020</v>
      </c>
      <c r="C47" s="148">
        <v>56</v>
      </c>
    </row>
    <row r="48" spans="1:3" ht="12">
      <c r="A48" s="147"/>
      <c r="B48" s="147">
        <v>2021</v>
      </c>
      <c r="C48" s="148">
        <v>63.5</v>
      </c>
    </row>
    <row r="49" spans="1:3" ht="12">
      <c r="A49" s="147"/>
      <c r="B49" s="147">
        <v>2022</v>
      </c>
      <c r="C49" s="148">
        <v>72</v>
      </c>
    </row>
    <row r="50" spans="1:3" ht="12">
      <c r="A50" s="147" t="s">
        <v>262</v>
      </c>
      <c r="B50" s="147">
        <v>2018</v>
      </c>
      <c r="C50" s="148">
        <v>33.5</v>
      </c>
    </row>
    <row r="51" spans="1:3" ht="12">
      <c r="A51" s="147"/>
      <c r="B51" s="147">
        <v>2019</v>
      </c>
      <c r="C51" s="148">
        <v>49.3</v>
      </c>
    </row>
    <row r="52" spans="1:3" ht="12">
      <c r="A52" s="147"/>
      <c r="B52" s="147">
        <v>2020</v>
      </c>
      <c r="C52" s="148">
        <v>55.5</v>
      </c>
    </row>
    <row r="53" spans="1:3" ht="12">
      <c r="A53" s="147"/>
      <c r="B53" s="147">
        <v>2021</v>
      </c>
      <c r="C53" s="148">
        <v>63.9</v>
      </c>
    </row>
    <row r="54" spans="1:3" ht="12">
      <c r="A54" s="147"/>
      <c r="B54" s="147">
        <v>2022</v>
      </c>
      <c r="C54" s="148">
        <v>72</v>
      </c>
    </row>
    <row r="55" spans="1:3" ht="12">
      <c r="A55" s="147" t="s">
        <v>214</v>
      </c>
      <c r="B55" s="147">
        <v>2018</v>
      </c>
      <c r="C55" s="148">
        <v>35.200000000000003</v>
      </c>
    </row>
    <row r="56" spans="1:3" ht="12">
      <c r="A56" s="147"/>
      <c r="B56" s="147">
        <v>2019</v>
      </c>
      <c r="C56" s="148">
        <v>50.1</v>
      </c>
    </row>
    <row r="57" spans="1:3" ht="12">
      <c r="A57" s="147"/>
      <c r="B57" s="147">
        <v>2020</v>
      </c>
      <c r="C57" s="148">
        <v>55.3</v>
      </c>
    </row>
    <row r="58" spans="1:3" ht="12">
      <c r="A58" s="147"/>
      <c r="B58" s="147">
        <v>2021</v>
      </c>
      <c r="C58" s="148">
        <v>61.3</v>
      </c>
    </row>
    <row r="59" spans="1:3" ht="12">
      <c r="A59" s="147"/>
      <c r="B59" s="147">
        <v>2022</v>
      </c>
      <c r="C59" s="148">
        <v>68.900000000000006</v>
      </c>
    </row>
    <row r="60" spans="1:3" ht="12">
      <c r="A60" s="147" t="s">
        <v>263</v>
      </c>
      <c r="B60" s="147">
        <v>2018</v>
      </c>
      <c r="C60" s="148">
        <v>23.1</v>
      </c>
    </row>
    <row r="61" spans="1:3" ht="12">
      <c r="A61" s="147"/>
      <c r="B61" s="147">
        <v>2019</v>
      </c>
      <c r="C61" s="148">
        <v>45</v>
      </c>
    </row>
    <row r="62" spans="1:3" ht="12">
      <c r="A62" s="147"/>
      <c r="B62" s="147">
        <v>2020</v>
      </c>
      <c r="C62" s="148">
        <v>49.4</v>
      </c>
    </row>
    <row r="63" spans="1:3" ht="12">
      <c r="A63" s="147"/>
      <c r="B63" s="147">
        <v>2021</v>
      </c>
      <c r="C63" s="148">
        <v>54.5</v>
      </c>
    </row>
    <row r="64" spans="1:3" ht="12">
      <c r="A64" s="147"/>
      <c r="B64" s="147">
        <v>2022</v>
      </c>
      <c r="C64" s="148">
        <v>60.8</v>
      </c>
    </row>
    <row r="65" spans="1:3" ht="12">
      <c r="A65" s="147" t="s">
        <v>80</v>
      </c>
      <c r="B65" s="147">
        <v>2018</v>
      </c>
      <c r="C65" s="148">
        <v>46.3</v>
      </c>
    </row>
    <row r="66" spans="1:3" ht="12">
      <c r="A66" s="147"/>
      <c r="B66" s="147">
        <v>2019</v>
      </c>
      <c r="C66" s="148">
        <v>50.5</v>
      </c>
    </row>
    <row r="67" spans="1:3" ht="12">
      <c r="A67" s="147"/>
      <c r="B67" s="147">
        <v>2020</v>
      </c>
      <c r="C67" s="148">
        <v>54</v>
      </c>
    </row>
    <row r="68" spans="1:3" ht="12">
      <c r="A68" s="147"/>
      <c r="B68" s="147">
        <v>2021</v>
      </c>
      <c r="C68" s="148">
        <v>55.6</v>
      </c>
    </row>
    <row r="69" spans="1:3" ht="12">
      <c r="A69" s="147"/>
      <c r="B69" s="147">
        <v>2022</v>
      </c>
      <c r="C69" s="148">
        <v>60.1</v>
      </c>
    </row>
    <row r="70" spans="1:3" ht="12">
      <c r="A70" s="121"/>
      <c r="B70" s="121"/>
      <c r="C70" s="121"/>
    </row>
  </sheetData>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33BAC-7F88-4C4D-8CB7-225D233F6D00}">
  <dimension ref="A1:H57"/>
  <sheetViews>
    <sheetView showGridLines="0" workbookViewId="0"/>
  </sheetViews>
  <sheetFormatPr defaultRowHeight="10"/>
  <cols>
    <col min="1" max="1" width="23.1796875" style="1" customWidth="1"/>
    <col min="2" max="2" width="76.1796875" style="1" customWidth="1"/>
    <col min="3" max="3" width="7.7265625" style="178" customWidth="1"/>
    <col min="4" max="4" width="8.54296875" style="1" bestFit="1" customWidth="1"/>
    <col min="5" max="16384" width="8.7265625" style="1"/>
  </cols>
  <sheetData>
    <row r="1" spans="1:1" ht="14.5">
      <c r="A1" s="52" t="s">
        <v>266</v>
      </c>
    </row>
    <row r="29" spans="1:8" ht="12">
      <c r="A29" s="67" t="s">
        <v>0</v>
      </c>
      <c r="B29" s="67" t="s">
        <v>324</v>
      </c>
      <c r="C29" s="179" t="s">
        <v>339</v>
      </c>
      <c r="D29" s="68"/>
    </row>
    <row r="30" spans="1:8" ht="12">
      <c r="A30" s="68" t="s">
        <v>14</v>
      </c>
      <c r="B30" s="68" t="s">
        <v>325</v>
      </c>
      <c r="C30" s="180">
        <v>87.4</v>
      </c>
      <c r="D30" s="137" t="s">
        <v>289</v>
      </c>
      <c r="H30" s="4"/>
    </row>
    <row r="31" spans="1:8" ht="13.5">
      <c r="A31" s="68" t="s">
        <v>15</v>
      </c>
      <c r="B31" s="125" t="s">
        <v>326</v>
      </c>
      <c r="C31" s="180">
        <v>54.7</v>
      </c>
      <c r="D31" s="137" t="s">
        <v>289</v>
      </c>
      <c r="H31" s="4"/>
    </row>
    <row r="32" spans="1:8" ht="12">
      <c r="A32" s="68" t="s">
        <v>16</v>
      </c>
      <c r="B32" s="125" t="s">
        <v>327</v>
      </c>
      <c r="C32" s="180">
        <v>47</v>
      </c>
      <c r="D32" s="137" t="s">
        <v>289</v>
      </c>
      <c r="H32" s="4"/>
    </row>
    <row r="33" spans="1:8" ht="13.5">
      <c r="A33" s="68" t="s">
        <v>17</v>
      </c>
      <c r="B33" s="125" t="s">
        <v>328</v>
      </c>
      <c r="C33" s="180">
        <v>35.4</v>
      </c>
      <c r="D33" s="137" t="s">
        <v>289</v>
      </c>
      <c r="H33" s="4"/>
    </row>
    <row r="34" spans="1:8" ht="12">
      <c r="A34" s="68" t="s">
        <v>18</v>
      </c>
      <c r="B34" s="125" t="s">
        <v>329</v>
      </c>
      <c r="C34" s="180">
        <v>21.265509999999999</v>
      </c>
      <c r="D34" s="137" t="s">
        <v>289</v>
      </c>
      <c r="H34" s="4"/>
    </row>
    <row r="35" spans="1:8" ht="12">
      <c r="A35" s="68" t="s">
        <v>19</v>
      </c>
      <c r="B35" s="125" t="s">
        <v>330</v>
      </c>
      <c r="C35" s="180">
        <v>20.3</v>
      </c>
      <c r="D35" s="137" t="s">
        <v>289</v>
      </c>
      <c r="H35" s="4"/>
    </row>
    <row r="36" spans="1:8" ht="13.5">
      <c r="A36" s="68" t="s">
        <v>395</v>
      </c>
      <c r="B36" s="125" t="s">
        <v>331</v>
      </c>
      <c r="C36" s="180">
        <v>19</v>
      </c>
      <c r="D36" s="137" t="s">
        <v>289</v>
      </c>
      <c r="H36" s="4"/>
    </row>
    <row r="37" spans="1:8" ht="12">
      <c r="A37" s="68" t="s">
        <v>323</v>
      </c>
      <c r="B37" s="125" t="s">
        <v>332</v>
      </c>
      <c r="C37" s="180">
        <v>18.600000000000001</v>
      </c>
      <c r="D37" s="137" t="s">
        <v>289</v>
      </c>
      <c r="H37" s="4"/>
    </row>
    <row r="38" spans="1:8" ht="13.5">
      <c r="A38" s="68" t="s">
        <v>20</v>
      </c>
      <c r="B38" s="125" t="s">
        <v>333</v>
      </c>
      <c r="C38" s="180">
        <v>15.79774692166623</v>
      </c>
      <c r="D38" s="137" t="s">
        <v>289</v>
      </c>
      <c r="H38" s="4"/>
    </row>
    <row r="39" spans="1:8" ht="12">
      <c r="A39" s="68" t="s">
        <v>21</v>
      </c>
      <c r="B39" s="125" t="s">
        <v>334</v>
      </c>
      <c r="C39" s="180">
        <v>11.965811965811969</v>
      </c>
      <c r="D39" s="137" t="s">
        <v>289</v>
      </c>
      <c r="H39" s="4"/>
    </row>
    <row r="40" spans="1:8" ht="12">
      <c r="A40" s="68" t="s">
        <v>22</v>
      </c>
      <c r="B40" s="125" t="s">
        <v>335</v>
      </c>
      <c r="C40" s="180">
        <v>10.671401869158879</v>
      </c>
      <c r="D40" s="138" t="s">
        <v>274</v>
      </c>
    </row>
    <row r="41" spans="1:8" ht="12">
      <c r="A41" s="68" t="s">
        <v>23</v>
      </c>
      <c r="B41" s="125" t="s">
        <v>336</v>
      </c>
      <c r="C41" s="180">
        <v>5.6</v>
      </c>
      <c r="D41" s="137" t="s">
        <v>289</v>
      </c>
    </row>
    <row r="42" spans="1:8" ht="13.5">
      <c r="A42" s="68" t="s">
        <v>24</v>
      </c>
      <c r="B42" s="125" t="s">
        <v>337</v>
      </c>
      <c r="C42" s="180">
        <v>5</v>
      </c>
      <c r="D42" s="137" t="s">
        <v>289</v>
      </c>
    </row>
    <row r="43" spans="1:8" ht="12">
      <c r="A43" s="68" t="s">
        <v>25</v>
      </c>
      <c r="B43" s="68" t="s">
        <v>338</v>
      </c>
      <c r="C43" s="181">
        <v>0.42808000000000002</v>
      </c>
      <c r="D43" s="137" t="s">
        <v>289</v>
      </c>
    </row>
    <row r="44" spans="1:8" ht="12">
      <c r="A44" s="68"/>
      <c r="B44" s="68"/>
      <c r="C44" s="180"/>
      <c r="D44" s="68"/>
    </row>
    <row r="45" spans="1:8" ht="12">
      <c r="A45" s="70" t="s">
        <v>310</v>
      </c>
      <c r="B45" s="68"/>
      <c r="C45" s="180"/>
      <c r="D45" s="68"/>
    </row>
    <row r="46" spans="1:8" ht="13.5">
      <c r="A46" s="121" t="s">
        <v>307</v>
      </c>
      <c r="B46" s="70"/>
      <c r="C46" s="180"/>
      <c r="D46" s="68"/>
    </row>
    <row r="47" spans="1:8">
      <c r="C47" s="182"/>
    </row>
    <row r="48" spans="1:8">
      <c r="C48" s="182"/>
    </row>
    <row r="49" spans="3:3">
      <c r="C49" s="182"/>
    </row>
    <row r="50" spans="3:3">
      <c r="C50" s="182"/>
    </row>
    <row r="51" spans="3:3">
      <c r="C51" s="182"/>
    </row>
    <row r="52" spans="3:3">
      <c r="C52" s="182"/>
    </row>
    <row r="53" spans="3:3">
      <c r="C53" s="182"/>
    </row>
    <row r="54" spans="3:3">
      <c r="C54" s="182"/>
    </row>
    <row r="55" spans="3:3">
      <c r="C55" s="182"/>
    </row>
    <row r="56" spans="3:3">
      <c r="C56" s="182"/>
    </row>
    <row r="57" spans="3:3">
      <c r="C57" s="182"/>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D14ED-1382-461C-93C7-84A7BEC0814F}">
  <dimension ref="A1:I37"/>
  <sheetViews>
    <sheetView showGridLines="0" workbookViewId="0"/>
  </sheetViews>
  <sheetFormatPr defaultRowHeight="10"/>
  <cols>
    <col min="1" max="1" width="28" style="1" customWidth="1"/>
    <col min="2" max="2" width="16.36328125" style="1" customWidth="1"/>
    <col min="3" max="3" width="9.54296875" style="1" customWidth="1"/>
    <col min="4" max="16384" width="8.7265625" style="1"/>
  </cols>
  <sheetData>
    <row r="1" spans="1:1" ht="14.5">
      <c r="A1" s="52" t="s">
        <v>267</v>
      </c>
    </row>
    <row r="26" spans="1:9" s="85" customFormat="1" ht="36">
      <c r="C26" s="85" t="s">
        <v>340</v>
      </c>
      <c r="D26" s="85" t="s">
        <v>27</v>
      </c>
      <c r="E26" s="85" t="s">
        <v>28</v>
      </c>
      <c r="F26" s="85" t="s">
        <v>29</v>
      </c>
      <c r="G26" s="85" t="s">
        <v>30</v>
      </c>
      <c r="I26" s="85" t="s">
        <v>154</v>
      </c>
    </row>
    <row r="27" spans="1:9" s="68" customFormat="1" ht="12">
      <c r="A27" s="71" t="s">
        <v>31</v>
      </c>
      <c r="B27" s="71" t="s">
        <v>32</v>
      </c>
      <c r="C27" s="69">
        <v>50</v>
      </c>
      <c r="D27" s="69">
        <v>30</v>
      </c>
      <c r="E27" s="69">
        <v>12</v>
      </c>
      <c r="F27" s="69">
        <v>2</v>
      </c>
      <c r="G27" s="69">
        <f>100-SUM(C27:F27)</f>
        <v>6</v>
      </c>
      <c r="I27" s="68">
        <f>SUM(C27:H27)</f>
        <v>100</v>
      </c>
    </row>
    <row r="28" spans="1:9" s="68" customFormat="1" ht="12">
      <c r="A28" s="71"/>
      <c r="B28" s="71" t="s">
        <v>33</v>
      </c>
      <c r="C28" s="69">
        <v>57</v>
      </c>
      <c r="D28" s="69">
        <v>22.5</v>
      </c>
      <c r="E28" s="69">
        <v>10</v>
      </c>
      <c r="F28" s="69">
        <v>4</v>
      </c>
      <c r="G28" s="69">
        <f ca="1">SUM(G28:I28)</f>
        <v>6.5</v>
      </c>
      <c r="I28" s="68">
        <f t="shared" ref="I28:I36" ca="1" si="0">SUM(C28:H28)</f>
        <v>100</v>
      </c>
    </row>
    <row r="29" spans="1:9" s="68" customFormat="1" ht="12">
      <c r="A29" s="71" t="s">
        <v>34</v>
      </c>
      <c r="B29" s="71" t="s">
        <v>32</v>
      </c>
      <c r="C29" s="72">
        <v>86</v>
      </c>
      <c r="D29" s="73">
        <v>12</v>
      </c>
      <c r="E29" s="73">
        <v>0</v>
      </c>
      <c r="F29" s="73">
        <v>2</v>
      </c>
      <c r="G29" s="69">
        <f>100-SUM(C29:F29)</f>
        <v>0</v>
      </c>
      <c r="I29" s="68">
        <f t="shared" si="0"/>
        <v>100</v>
      </c>
    </row>
    <row r="30" spans="1:9" s="68" customFormat="1" ht="12">
      <c r="A30" s="71"/>
      <c r="B30" s="71" t="s">
        <v>33</v>
      </c>
      <c r="C30" s="69">
        <v>89.5</v>
      </c>
      <c r="D30" s="69">
        <v>5</v>
      </c>
      <c r="E30" s="69">
        <v>1</v>
      </c>
      <c r="F30" s="69">
        <v>4</v>
      </c>
      <c r="G30" s="69">
        <f ca="1">SUM(G30:I30)</f>
        <v>1</v>
      </c>
      <c r="I30" s="68">
        <f t="shared" ca="1" si="0"/>
        <v>100</v>
      </c>
    </row>
    <row r="31" spans="1:9" s="68" customFormat="1" ht="12">
      <c r="A31" s="71" t="s">
        <v>35</v>
      </c>
      <c r="B31" s="71" t="s">
        <v>32</v>
      </c>
      <c r="C31" s="72">
        <f>(C35*7+C33*25)/(7+25)</f>
        <v>41.125</v>
      </c>
      <c r="D31" s="73">
        <v>34.799999999999997</v>
      </c>
      <c r="E31" s="73">
        <v>13.3</v>
      </c>
      <c r="F31" s="73">
        <v>2</v>
      </c>
      <c r="G31" s="69">
        <f>100-SUM(C31:F31)</f>
        <v>8.7750000000000057</v>
      </c>
      <c r="I31" s="68">
        <f t="shared" si="0"/>
        <v>100</v>
      </c>
    </row>
    <row r="32" spans="1:9" s="68" customFormat="1" ht="12">
      <c r="A32" s="71"/>
      <c r="B32" s="71" t="s">
        <v>33</v>
      </c>
      <c r="C32" s="69">
        <v>49.6</v>
      </c>
      <c r="D32" s="69">
        <v>28.2</v>
      </c>
      <c r="E32" s="69">
        <v>11.1</v>
      </c>
      <c r="F32" s="69">
        <v>4.0999999999999996</v>
      </c>
      <c r="G32" s="69">
        <f ca="1">SUM(G32:I32)</f>
        <v>9.5</v>
      </c>
      <c r="I32" s="68">
        <f t="shared" ca="1" si="0"/>
        <v>100</v>
      </c>
    </row>
    <row r="33" spans="1:9" s="68" customFormat="1" ht="12">
      <c r="A33" s="71" t="s">
        <v>36</v>
      </c>
      <c r="B33" s="71" t="s">
        <v>32</v>
      </c>
      <c r="C33" s="72">
        <v>49</v>
      </c>
      <c r="D33" s="73">
        <v>32</v>
      </c>
      <c r="E33" s="73">
        <v>7</v>
      </c>
      <c r="F33" s="73">
        <v>2</v>
      </c>
      <c r="G33" s="69">
        <f>100-SUM(C33:F33)</f>
        <v>10</v>
      </c>
      <c r="I33" s="68">
        <f t="shared" si="0"/>
        <v>100</v>
      </c>
    </row>
    <row r="34" spans="1:9" s="68" customFormat="1" ht="12">
      <c r="A34" s="71"/>
      <c r="B34" s="71" t="s">
        <v>33</v>
      </c>
      <c r="C34" s="69">
        <v>58</v>
      </c>
      <c r="D34" s="69">
        <v>26</v>
      </c>
      <c r="E34" s="69">
        <v>5</v>
      </c>
      <c r="F34" s="69">
        <v>3</v>
      </c>
      <c r="G34" s="69">
        <f ca="1">SUM(G34:I34)</f>
        <v>11</v>
      </c>
      <c r="I34" s="68">
        <f t="shared" ca="1" si="0"/>
        <v>100</v>
      </c>
    </row>
    <row r="35" spans="1:9" s="68" customFormat="1" ht="12">
      <c r="A35" s="71" t="s">
        <v>37</v>
      </c>
      <c r="B35" s="71" t="s">
        <v>32</v>
      </c>
      <c r="C35" s="72">
        <v>13</v>
      </c>
      <c r="D35" s="73">
        <v>45</v>
      </c>
      <c r="E35" s="73">
        <v>36</v>
      </c>
      <c r="F35" s="73">
        <v>2</v>
      </c>
      <c r="G35" s="69">
        <f>100-SUM(C35:F35)</f>
        <v>4</v>
      </c>
      <c r="I35" s="68">
        <f t="shared" si="0"/>
        <v>100</v>
      </c>
    </row>
    <row r="36" spans="1:9" s="68" customFormat="1" ht="12">
      <c r="B36" s="71" t="s">
        <v>33</v>
      </c>
      <c r="C36" s="69">
        <v>19.5</v>
      </c>
      <c r="D36" s="69">
        <v>36</v>
      </c>
      <c r="E36" s="69">
        <v>33</v>
      </c>
      <c r="F36" s="69">
        <v>8</v>
      </c>
      <c r="G36" s="69">
        <f ca="1">SUM(G36:I36)</f>
        <v>4</v>
      </c>
      <c r="I36" s="68">
        <f t="shared" ca="1" si="0"/>
        <v>100</v>
      </c>
    </row>
    <row r="37" spans="1:9" s="68" customFormat="1" ht="12"/>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35FE1-B229-4F75-BC62-FB7919EBA75A}">
  <dimension ref="A1:G20"/>
  <sheetViews>
    <sheetView showGridLines="0" workbookViewId="0"/>
  </sheetViews>
  <sheetFormatPr defaultRowHeight="14.5"/>
  <cols>
    <col min="1" max="1" width="28" style="6" customWidth="1"/>
    <col min="2" max="2" width="5.54296875" style="6" bestFit="1" customWidth="1"/>
    <col min="3" max="3" width="15.7265625" style="6" customWidth="1"/>
    <col min="4" max="4" width="7.36328125" style="6" bestFit="1" customWidth="1"/>
    <col min="5" max="5" width="5.6328125" style="6" bestFit="1" customWidth="1"/>
    <col min="6" max="6" width="8.7265625" style="6"/>
    <col min="7" max="7" width="61.36328125" style="6" bestFit="1" customWidth="1"/>
    <col min="8" max="8" width="12.90625" style="6" customWidth="1"/>
    <col min="9" max="10" width="8.7265625" style="6"/>
    <col min="11" max="11" width="7.08984375" style="6" customWidth="1"/>
    <col min="12" max="12" width="6.08984375" style="6" customWidth="1"/>
    <col min="13" max="16384" width="8.7265625" style="6"/>
  </cols>
  <sheetData>
    <row r="1" spans="1:7">
      <c r="A1" s="52" t="s">
        <v>341</v>
      </c>
    </row>
    <row r="15" spans="1:7" s="68" customFormat="1" ht="12">
      <c r="A15" s="74"/>
      <c r="B15" s="75" t="s">
        <v>2</v>
      </c>
      <c r="C15" s="75" t="s">
        <v>269</v>
      </c>
      <c r="D15" s="75"/>
      <c r="E15" s="75"/>
      <c r="F15" s="76"/>
      <c r="G15" s="74"/>
    </row>
    <row r="16" spans="1:7" s="68" customFormat="1" ht="12">
      <c r="A16" s="77" t="s">
        <v>38</v>
      </c>
      <c r="B16" s="78">
        <v>87.4</v>
      </c>
      <c r="C16" s="78">
        <v>87.4</v>
      </c>
      <c r="D16" s="86" t="s">
        <v>5</v>
      </c>
      <c r="E16" s="79"/>
      <c r="F16" s="80"/>
      <c r="G16" s="77"/>
    </row>
    <row r="17" spans="1:7" s="68" customFormat="1" ht="12">
      <c r="A17" s="77" t="s">
        <v>39</v>
      </c>
      <c r="B17" s="78">
        <v>84</v>
      </c>
      <c r="C17" s="78">
        <v>84</v>
      </c>
      <c r="D17" s="86" t="s">
        <v>5</v>
      </c>
      <c r="E17" s="79"/>
      <c r="F17" s="80"/>
      <c r="G17" s="77"/>
    </row>
    <row r="18" spans="1:7" s="68" customFormat="1" ht="12">
      <c r="A18" s="77" t="s">
        <v>40</v>
      </c>
      <c r="B18" s="78">
        <v>76.099999999999994</v>
      </c>
      <c r="C18" s="78">
        <v>76.099999999999994</v>
      </c>
      <c r="D18" s="86" t="s">
        <v>5</v>
      </c>
      <c r="E18" s="79"/>
      <c r="F18" s="80"/>
      <c r="G18" s="77"/>
    </row>
    <row r="19" spans="1:7" s="68" customFormat="1" ht="12">
      <c r="A19" s="77" t="s">
        <v>41</v>
      </c>
      <c r="B19" s="78">
        <v>72.5</v>
      </c>
      <c r="C19" s="78">
        <v>72.5</v>
      </c>
      <c r="D19" s="86" t="s">
        <v>5</v>
      </c>
      <c r="E19" s="79"/>
      <c r="F19" s="80"/>
      <c r="G19" s="77"/>
    </row>
    <row r="20" spans="1:7" s="68" customFormat="1" ht="12">
      <c r="A20" s="77" t="s">
        <v>42</v>
      </c>
      <c r="B20" s="78">
        <v>30.17</v>
      </c>
      <c r="C20" s="78">
        <v>30.17</v>
      </c>
      <c r="D20" s="86" t="s">
        <v>5</v>
      </c>
      <c r="E20" s="79"/>
      <c r="F20" s="80"/>
      <c r="G20" s="77"/>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5EE4C-9DB0-41DB-A4A1-35BBC1EE6E9D}">
  <dimension ref="A1:D26"/>
  <sheetViews>
    <sheetView showGridLines="0" workbookViewId="0"/>
  </sheetViews>
  <sheetFormatPr defaultRowHeight="10"/>
  <cols>
    <col min="1" max="1" width="29" style="7" customWidth="1"/>
    <col min="2" max="2" width="62.453125" style="7" customWidth="1"/>
    <col min="3" max="3" width="7.7265625" style="186" customWidth="1"/>
    <col min="4" max="16384" width="8.7265625" style="7"/>
  </cols>
  <sheetData>
    <row r="1" spans="1:1" ht="14.5">
      <c r="A1" s="52" t="s">
        <v>268</v>
      </c>
    </row>
    <row r="19" spans="1:4" s="84" customFormat="1" ht="12">
      <c r="A19" s="185" t="s">
        <v>0</v>
      </c>
      <c r="B19" s="185" t="s">
        <v>43</v>
      </c>
      <c r="C19" s="83" t="s">
        <v>339</v>
      </c>
    </row>
    <row r="20" spans="1:4" s="81" customFormat="1" ht="12">
      <c r="A20" s="82" t="s">
        <v>12</v>
      </c>
      <c r="B20" s="81" t="s">
        <v>44</v>
      </c>
      <c r="C20" s="84">
        <v>88</v>
      </c>
      <c r="D20" s="138" t="s">
        <v>274</v>
      </c>
    </row>
    <row r="21" spans="1:4" s="81" customFormat="1" ht="13.5">
      <c r="A21" s="82" t="s">
        <v>45</v>
      </c>
      <c r="B21" s="177" t="s">
        <v>311</v>
      </c>
      <c r="C21" s="84">
        <v>77</v>
      </c>
      <c r="D21" s="138" t="s">
        <v>274</v>
      </c>
    </row>
    <row r="22" spans="1:4" s="81" customFormat="1" ht="12">
      <c r="A22" s="82" t="s">
        <v>312</v>
      </c>
      <c r="B22" s="81" t="s">
        <v>342</v>
      </c>
      <c r="C22" s="84">
        <f>100-34</f>
        <v>66</v>
      </c>
      <c r="D22" s="137" t="s">
        <v>289</v>
      </c>
    </row>
    <row r="23" spans="1:4" s="81" customFormat="1" ht="12">
      <c r="A23" s="82" t="s">
        <v>46</v>
      </c>
      <c r="B23" s="81" t="s">
        <v>343</v>
      </c>
      <c r="C23" s="187">
        <v>22.3</v>
      </c>
      <c r="D23" s="138" t="s">
        <v>274</v>
      </c>
    </row>
    <row r="24" spans="1:4" s="81" customFormat="1" ht="12">
      <c r="A24" s="81" t="s">
        <v>47</v>
      </c>
      <c r="B24" s="177" t="s">
        <v>508</v>
      </c>
      <c r="C24" s="84">
        <f>100-86</f>
        <v>14</v>
      </c>
      <c r="D24" s="137" t="s">
        <v>289</v>
      </c>
    </row>
    <row r="26" spans="1:4" ht="13.5">
      <c r="A26" s="121" t="s">
        <v>307</v>
      </c>
      <c r="B26" s="70"/>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4B558-2EB8-48CD-A3B9-8E7C95D3CFC5}">
  <dimension ref="A1:H28"/>
  <sheetViews>
    <sheetView showGridLines="0" workbookViewId="0"/>
  </sheetViews>
  <sheetFormatPr defaultRowHeight="10"/>
  <cols>
    <col min="1" max="1" width="28" style="8" customWidth="1"/>
    <col min="2" max="2" width="8.36328125" style="8" customWidth="1"/>
    <col min="3" max="3" width="15.7265625" style="8" customWidth="1"/>
    <col min="4" max="8" width="8.36328125" style="8" customWidth="1"/>
    <col min="9" max="16384" width="8.7265625" style="8"/>
  </cols>
  <sheetData>
    <row r="1" spans="1:1" ht="14.5">
      <c r="A1" s="52" t="s">
        <v>270</v>
      </c>
    </row>
    <row r="21" spans="1:8" s="212" customFormat="1" ht="36">
      <c r="A21" s="211"/>
      <c r="B21" s="211" t="s">
        <v>48</v>
      </c>
      <c r="C21" s="211" t="s">
        <v>344</v>
      </c>
      <c r="D21" s="211" t="s">
        <v>49</v>
      </c>
      <c r="E21" s="211" t="s">
        <v>50</v>
      </c>
      <c r="F21" s="211" t="s">
        <v>51</v>
      </c>
      <c r="G21" s="211" t="s">
        <v>52</v>
      </c>
      <c r="H21" s="211" t="s">
        <v>53</v>
      </c>
    </row>
    <row r="22" spans="1:8" s="171" customFormat="1" ht="12">
      <c r="A22" s="213" t="s">
        <v>53</v>
      </c>
      <c r="B22" s="191">
        <v>46.5</v>
      </c>
      <c r="C22" s="191">
        <v>9.5</v>
      </c>
      <c r="D22" s="191">
        <v>8</v>
      </c>
      <c r="E22" s="191">
        <v>2</v>
      </c>
      <c r="F22" s="191">
        <v>0</v>
      </c>
      <c r="G22" s="191">
        <v>34</v>
      </c>
      <c r="H22" s="213">
        <f>SUM(B22:G22)</f>
        <v>100</v>
      </c>
    </row>
    <row r="23" spans="1:8" s="171" customFormat="1" ht="12">
      <c r="A23" s="213" t="s">
        <v>34</v>
      </c>
      <c r="B23" s="191">
        <v>53.5</v>
      </c>
      <c r="C23" s="191">
        <v>5</v>
      </c>
      <c r="D23" s="191">
        <v>10</v>
      </c>
      <c r="E23" s="191">
        <v>2.2000000000000002</v>
      </c>
      <c r="F23" s="191">
        <v>0</v>
      </c>
      <c r="G23" s="191">
        <v>28</v>
      </c>
      <c r="H23" s="213">
        <f t="shared" ref="H23:H28" si="0">SUM(B23:G23)</f>
        <v>98.7</v>
      </c>
    </row>
    <row r="24" spans="1:8" s="171" customFormat="1" ht="12">
      <c r="A24" s="213" t="s">
        <v>35</v>
      </c>
      <c r="B24" s="191">
        <v>42.09375</v>
      </c>
      <c r="C24" s="191">
        <v>12.1875</v>
      </c>
      <c r="D24" s="191">
        <v>6.7843749999999998</v>
      </c>
      <c r="E24" s="191">
        <v>1.5625</v>
      </c>
      <c r="F24" s="191">
        <v>0</v>
      </c>
      <c r="G24" s="191">
        <v>37.328125</v>
      </c>
      <c r="H24" s="213">
        <f t="shared" si="0"/>
        <v>99.956249999999997</v>
      </c>
    </row>
    <row r="25" spans="1:8" s="171" customFormat="1" ht="12">
      <c r="A25" s="213"/>
      <c r="B25" s="191"/>
      <c r="C25" s="191"/>
      <c r="D25" s="191"/>
      <c r="E25" s="191"/>
      <c r="F25" s="191"/>
      <c r="G25" s="191"/>
      <c r="H25" s="213"/>
    </row>
    <row r="26" spans="1:8" s="171" customFormat="1" ht="12">
      <c r="A26" s="213" t="s">
        <v>54</v>
      </c>
      <c r="B26" s="191"/>
      <c r="C26" s="191"/>
      <c r="D26" s="191"/>
      <c r="E26" s="191"/>
      <c r="F26" s="191"/>
      <c r="G26" s="191"/>
      <c r="H26" s="213"/>
    </row>
    <row r="27" spans="1:8" s="171" customFormat="1" ht="12">
      <c r="A27" s="213" t="s">
        <v>55</v>
      </c>
      <c r="B27" s="191">
        <v>41</v>
      </c>
      <c r="C27" s="191">
        <v>13.5</v>
      </c>
      <c r="D27" s="191">
        <v>6.5</v>
      </c>
      <c r="E27" s="191">
        <v>2</v>
      </c>
      <c r="F27" s="191">
        <v>0</v>
      </c>
      <c r="G27" s="191">
        <v>37</v>
      </c>
      <c r="H27" s="213">
        <f t="shared" si="0"/>
        <v>100</v>
      </c>
    </row>
    <row r="28" spans="1:8" s="171" customFormat="1" ht="12">
      <c r="A28" s="213" t="s">
        <v>56</v>
      </c>
      <c r="B28" s="191">
        <v>46</v>
      </c>
      <c r="C28" s="191">
        <v>7.5</v>
      </c>
      <c r="D28" s="191">
        <v>7.8</v>
      </c>
      <c r="E28" s="191">
        <v>0</v>
      </c>
      <c r="F28" s="191">
        <v>0</v>
      </c>
      <c r="G28" s="191">
        <v>38.5</v>
      </c>
      <c r="H28" s="213">
        <f t="shared" si="0"/>
        <v>99.8</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112FC-68C0-419E-B9AF-11A6645DEF92}">
  <dimension ref="A1:U54"/>
  <sheetViews>
    <sheetView showGridLines="0" workbookViewId="0"/>
  </sheetViews>
  <sheetFormatPr defaultRowHeight="10"/>
  <cols>
    <col min="1" max="1" width="28" style="5" customWidth="1"/>
    <col min="2" max="2" width="16.36328125" style="5" customWidth="1"/>
    <col min="3" max="3" width="15.7265625" style="5" customWidth="1"/>
    <col min="4" max="4" width="64.7265625" style="5" customWidth="1"/>
    <col min="5" max="11" width="8.7265625" style="5"/>
    <col min="12" max="12" width="11.7265625" style="5" customWidth="1"/>
    <col min="13" max="16384" width="8.7265625" style="5"/>
  </cols>
  <sheetData>
    <row r="1" spans="1:1" ht="14.5">
      <c r="A1" s="52" t="s">
        <v>271</v>
      </c>
    </row>
    <row r="15" spans="1:1">
      <c r="A15" s="10" t="s">
        <v>57</v>
      </c>
    </row>
    <row r="17" spans="1:21" s="87" customFormat="1" ht="12"/>
    <row r="18" spans="1:21" s="87" customFormat="1" ht="12"/>
    <row r="19" spans="1:21" s="88" customFormat="1" ht="12">
      <c r="A19" s="91" t="s">
        <v>58</v>
      </c>
      <c r="B19" s="92" t="s">
        <v>59</v>
      </c>
      <c r="C19" s="91"/>
      <c r="P19" s="87"/>
      <c r="Q19" s="87"/>
      <c r="R19" s="87"/>
      <c r="S19" s="87"/>
      <c r="T19" s="87"/>
      <c r="U19" s="87"/>
    </row>
    <row r="20" spans="1:21" s="87" customFormat="1" ht="12">
      <c r="A20" s="92"/>
      <c r="B20" s="92" t="s">
        <v>60</v>
      </c>
      <c r="C20" s="189">
        <v>34</v>
      </c>
      <c r="H20" s="89"/>
    </row>
    <row r="21" spans="1:21" s="87" customFormat="1" ht="12">
      <c r="A21" s="92"/>
      <c r="B21" s="92" t="s">
        <v>61</v>
      </c>
      <c r="C21" s="189">
        <v>49.8</v>
      </c>
      <c r="H21" s="90"/>
    </row>
    <row r="22" spans="1:21" s="87" customFormat="1" ht="12">
      <c r="A22" s="92"/>
      <c r="B22" s="92" t="s">
        <v>62</v>
      </c>
      <c r="C22" s="189">
        <v>13.3</v>
      </c>
      <c r="H22" s="90"/>
      <c r="P22" s="90"/>
      <c r="Q22" s="90"/>
      <c r="R22" s="90"/>
    </row>
    <row r="23" spans="1:21" s="87" customFormat="1" ht="12">
      <c r="A23" s="92"/>
      <c r="B23" s="92" t="s">
        <v>63</v>
      </c>
      <c r="C23" s="189">
        <f>100-SUM(C20:C22)</f>
        <v>2.9000000000000057</v>
      </c>
      <c r="H23" s="90"/>
    </row>
    <row r="24" spans="1:21" s="87" customFormat="1" ht="12">
      <c r="A24" s="92" t="s">
        <v>53</v>
      </c>
      <c r="B24" s="92"/>
      <c r="C24" s="92">
        <f>SUM(C20:C23)</f>
        <v>100</v>
      </c>
      <c r="P24" s="90"/>
      <c r="Q24" s="90"/>
      <c r="R24" s="90"/>
    </row>
    <row r="25" spans="1:21" s="87" customFormat="1" ht="12"/>
    <row r="26" spans="1:21" s="87" customFormat="1" ht="12"/>
    <row r="27" spans="1:21" s="87" customFormat="1" ht="12">
      <c r="A27" s="91" t="s">
        <v>64</v>
      </c>
      <c r="B27" s="91"/>
      <c r="C27" s="91"/>
    </row>
    <row r="28" spans="1:21" s="87" customFormat="1" ht="12">
      <c r="A28" s="92"/>
      <c r="B28" s="92" t="s">
        <v>59</v>
      </c>
      <c r="C28" s="189">
        <v>18.100000000000001</v>
      </c>
    </row>
    <row r="29" spans="1:21" s="87" customFormat="1" ht="12">
      <c r="A29" s="92"/>
      <c r="B29" s="92" t="s">
        <v>60</v>
      </c>
      <c r="C29" s="189">
        <v>44.2</v>
      </c>
    </row>
    <row r="30" spans="1:21" s="87" customFormat="1" ht="12">
      <c r="A30" s="92"/>
      <c r="B30" s="92" t="s">
        <v>61</v>
      </c>
      <c r="C30" s="189">
        <v>32.5</v>
      </c>
      <c r="D30" s="88" t="str">
        <f>IF([1]m_mat_change!D28&lt;&gt;"",[1]m_mat_change!D28,"")</f>
        <v/>
      </c>
      <c r="E30" s="88" t="str">
        <f>IF([1]m_mat_change!E28&lt;&gt;"",[1]m_mat_change!E28,"")</f>
        <v/>
      </c>
    </row>
    <row r="31" spans="1:21" s="87" customFormat="1" ht="12">
      <c r="A31" s="92"/>
      <c r="B31" s="92" t="s">
        <v>62</v>
      </c>
      <c r="C31" s="189">
        <v>3.3</v>
      </c>
      <c r="D31" s="88" t="str">
        <f>IF([1]m_mat_change!D29&lt;&gt;"",[1]m_mat_change!D29,"")</f>
        <v/>
      </c>
      <c r="E31" s="88" t="str">
        <f>IF([1]m_mat_change!E29&lt;&gt;"",[1]m_mat_change!E29,"")</f>
        <v/>
      </c>
    </row>
    <row r="32" spans="1:21" s="87" customFormat="1" ht="12">
      <c r="A32" s="92"/>
      <c r="B32" s="92" t="s">
        <v>63</v>
      </c>
      <c r="C32" s="189">
        <f>100-SUM(C28:C31)</f>
        <v>1.8999999999999915</v>
      </c>
      <c r="D32" s="88" t="str">
        <f>IF([1]m_mat_change!D30&lt;&gt;"",[1]m_mat_change!D30,"")</f>
        <v/>
      </c>
      <c r="E32" s="88" t="str">
        <f>IF([1]m_mat_change!E30&lt;&gt;"",[1]m_mat_change!E30,"")</f>
        <v/>
      </c>
    </row>
    <row r="33" spans="1:5" s="87" customFormat="1" ht="12">
      <c r="A33" s="92" t="s">
        <v>53</v>
      </c>
      <c r="B33" s="92"/>
      <c r="C33" s="92">
        <f>SUM(C28:C32)</f>
        <v>100</v>
      </c>
      <c r="D33" s="88" t="str">
        <f>IF([1]m_mat_change!D33&lt;&gt;"",[1]m_mat_change!D33,"")</f>
        <v/>
      </c>
      <c r="E33" s="88" t="str">
        <f>IF([1]m_mat_change!E33&lt;&gt;"",[1]m_mat_change!E33,"")</f>
        <v/>
      </c>
    </row>
    <row r="34" spans="1:5" s="87" customFormat="1" ht="12">
      <c r="A34" s="88" t="str">
        <f>IF([1]m_mat_change!A34&lt;&gt;"",[1]m_mat_change!A34,"")</f>
        <v/>
      </c>
      <c r="B34" s="88" t="str">
        <f>IF([1]m_mat_change!B34&lt;&gt;"",[1]m_mat_change!B34,"")</f>
        <v/>
      </c>
      <c r="C34" s="88" t="str">
        <f>IF([1]m_mat_change!C34&lt;&gt;"",[1]m_mat_change!C34,"")</f>
        <v/>
      </c>
      <c r="D34" s="88" t="str">
        <f>IF([1]m_mat_change!D34&lt;&gt;"",[1]m_mat_change!D34,"")</f>
        <v/>
      </c>
      <c r="E34" s="88" t="str">
        <f>IF([1]m_mat_change!E34&lt;&gt;"",[1]m_mat_change!E34,"")</f>
        <v/>
      </c>
    </row>
    <row r="35" spans="1:5" s="87" customFormat="1" ht="12">
      <c r="A35" s="88" t="str">
        <f>IF([1]m_mat_change!A35&lt;&gt;"",[1]m_mat_change!A35,"")</f>
        <v/>
      </c>
      <c r="B35" s="88" t="str">
        <f>IF([1]m_mat_change!B35&lt;&gt;"",[1]m_mat_change!B35,"")</f>
        <v/>
      </c>
      <c r="C35" s="88" t="str">
        <f>IF([1]m_mat_change!C35&lt;&gt;"",[1]m_mat_change!C35,"")</f>
        <v/>
      </c>
      <c r="D35" s="88" t="str">
        <f>IF([1]m_mat_change!D35&lt;&gt;"",[1]m_mat_change!D35,"")</f>
        <v/>
      </c>
      <c r="E35" s="88" t="str">
        <f>IF([1]m_mat_change!E35&lt;&gt;"",[1]m_mat_change!E35,"")</f>
        <v/>
      </c>
    </row>
    <row r="36" spans="1:5" s="87" customFormat="1" ht="12">
      <c r="A36" s="91" t="s">
        <v>65</v>
      </c>
      <c r="B36" s="91"/>
      <c r="C36" s="92"/>
      <c r="D36" s="88" t="str">
        <f>IF([1]m_mat_change!D36&lt;&gt;"",[1]m_mat_change!D36,"")</f>
        <v/>
      </c>
      <c r="E36" s="88" t="str">
        <f>IF([1]m_mat_change!E36&lt;&gt;"",[1]m_mat_change!E36,"")</f>
        <v/>
      </c>
    </row>
    <row r="37" spans="1:5" s="87" customFormat="1" ht="12">
      <c r="A37" s="91"/>
      <c r="B37" s="92" t="s">
        <v>59</v>
      </c>
      <c r="C37" s="189">
        <v>17.600000000000001</v>
      </c>
      <c r="D37" s="88" t="str">
        <f>IF([1]m_mat_change!D37&lt;&gt;"",[1]m_mat_change!D37,"")</f>
        <v/>
      </c>
      <c r="E37" s="88" t="str">
        <f>IF([1]m_mat_change!E37&lt;&gt;"",[1]m_mat_change!E37,"")</f>
        <v/>
      </c>
    </row>
    <row r="38" spans="1:5" s="87" customFormat="1" ht="12">
      <c r="A38" s="91"/>
      <c r="B38" s="92" t="s">
        <v>60</v>
      </c>
      <c r="C38" s="189">
        <v>38.5</v>
      </c>
      <c r="D38" s="88"/>
      <c r="E38" s="88"/>
    </row>
    <row r="39" spans="1:5" s="87" customFormat="1" ht="12">
      <c r="A39" s="91"/>
      <c r="B39" s="92" t="s">
        <v>61</v>
      </c>
      <c r="C39" s="189">
        <v>43.7</v>
      </c>
      <c r="D39" s="88" t="str">
        <f>IF([1]m_mat_change!D39&lt;&gt;"",[1]m_mat_change!D39,"")</f>
        <v/>
      </c>
      <c r="E39" s="88" t="str">
        <f>IF([1]m_mat_change!E39&lt;&gt;"",[1]m_mat_change!E39,"")</f>
        <v/>
      </c>
    </row>
    <row r="40" spans="1:5" s="87" customFormat="1" ht="12">
      <c r="A40" s="91"/>
      <c r="B40" s="92" t="s">
        <v>63</v>
      </c>
      <c r="C40" s="92">
        <v>0.2</v>
      </c>
      <c r="D40" s="88" t="str">
        <f>IF([1]m_mat_change!D40&lt;&gt;"",[1]m_mat_change!D40,"")</f>
        <v/>
      </c>
      <c r="E40" s="88" t="str">
        <f>IF([1]m_mat_change!E40&lt;&gt;"",[1]m_mat_change!E40,"")</f>
        <v/>
      </c>
    </row>
    <row r="41" spans="1:5" s="87" customFormat="1" ht="12">
      <c r="A41" s="92" t="s">
        <v>53</v>
      </c>
      <c r="B41" s="92"/>
      <c r="C41" s="92">
        <f>SUM(C37:C40)</f>
        <v>100.00000000000001</v>
      </c>
      <c r="D41" s="88" t="str">
        <f>IF([1]m_mat_change!D45&lt;&gt;"",[1]m_mat_change!D45,"")</f>
        <v/>
      </c>
      <c r="E41" s="88" t="str">
        <f>IF([1]m_mat_change!E45&lt;&gt;"",[1]m_mat_change!E45,"")</f>
        <v/>
      </c>
    </row>
    <row r="42" spans="1:5" ht="10.5">
      <c r="B42" s="9"/>
      <c r="D42" s="9" t="str">
        <f>IF([1]m_mat_change!D46&lt;&gt;"",[1]m_mat_change!D46,"")</f>
        <v/>
      </c>
      <c r="E42" s="9" t="str">
        <f>IF([1]m_mat_change!E46&lt;&gt;"",[1]m_mat_change!E46,"")</f>
        <v/>
      </c>
    </row>
    <row r="43" spans="1:5" ht="10.5">
      <c r="A43" s="9" t="str">
        <f>IF([1]m_mat_change!A47&lt;&gt;"",[1]m_mat_change!A47,"")</f>
        <v/>
      </c>
      <c r="B43" s="9" t="str">
        <f>IF([1]m_mat_change!B47&lt;&gt;"",[1]m_mat_change!B47,"")</f>
        <v/>
      </c>
      <c r="C43" s="9" t="str">
        <f>IF([1]m_mat_change!C47&lt;&gt;"",[1]m_mat_change!C47,"")</f>
        <v/>
      </c>
      <c r="D43" s="9" t="str">
        <f>IF([1]m_mat_change!D47&lt;&gt;"",[1]m_mat_change!D47,"")</f>
        <v/>
      </c>
      <c r="E43" s="9" t="str">
        <f>IF([1]m_mat_change!E47&lt;&gt;"",[1]m_mat_change!E47,"")</f>
        <v/>
      </c>
    </row>
    <row r="44" spans="1:5" ht="10.5">
      <c r="A44" s="9" t="str">
        <f>IF([1]m_mat_change!A48&lt;&gt;"",[1]m_mat_change!A48,"")</f>
        <v/>
      </c>
      <c r="B44" s="9" t="str">
        <f>IF([1]m_mat_change!B48&lt;&gt;"",[1]m_mat_change!B48,"")</f>
        <v/>
      </c>
      <c r="C44" s="9" t="str">
        <f>IF([1]m_mat_change!C48&lt;&gt;"",[1]m_mat_change!C48,"")</f>
        <v/>
      </c>
      <c r="D44" s="9" t="str">
        <f>IF([1]m_mat_change!D48&lt;&gt;"",[1]m_mat_change!D48,"")</f>
        <v/>
      </c>
      <c r="E44" s="9" t="str">
        <f>IF([1]m_mat_change!E48&lt;&gt;"",[1]m_mat_change!E48,"")</f>
        <v/>
      </c>
    </row>
    <row r="45" spans="1:5" ht="10.5">
      <c r="A45" s="9" t="str">
        <f>IF([1]m_mat_change!A49&lt;&gt;"",[1]m_mat_change!A49,"")</f>
        <v/>
      </c>
      <c r="B45" s="9" t="str">
        <f>IF([1]m_mat_change!B49&lt;&gt;"",[1]m_mat_change!B49,"")</f>
        <v/>
      </c>
      <c r="C45" s="9" t="str">
        <f>IF([1]m_mat_change!C49&lt;&gt;"",[1]m_mat_change!C49,"")</f>
        <v/>
      </c>
      <c r="D45" s="9" t="str">
        <f>IF([1]m_mat_change!D49&lt;&gt;"",[1]m_mat_change!D49,"")</f>
        <v/>
      </c>
      <c r="E45" s="9" t="str">
        <f>IF([1]m_mat_change!E49&lt;&gt;"",[1]m_mat_change!E49,"")</f>
        <v/>
      </c>
    </row>
    <row r="46" spans="1:5" ht="10.5">
      <c r="A46" s="9" t="str">
        <f>IF([1]m_mat_change!A50&lt;&gt;"",[1]m_mat_change!A50,"")</f>
        <v/>
      </c>
      <c r="B46" s="9" t="str">
        <f>IF([1]m_mat_change!B50&lt;&gt;"",[1]m_mat_change!B50,"")</f>
        <v/>
      </c>
      <c r="C46" s="9" t="str">
        <f>IF([1]m_mat_change!C50&lt;&gt;"",[1]m_mat_change!C50,"")</f>
        <v/>
      </c>
      <c r="D46" s="9" t="str">
        <f>IF([1]m_mat_change!D50&lt;&gt;"",[1]m_mat_change!D50,"")</f>
        <v/>
      </c>
      <c r="E46" s="9" t="str">
        <f>IF([1]m_mat_change!E50&lt;&gt;"",[1]m_mat_change!E50,"")</f>
        <v/>
      </c>
    </row>
    <row r="47" spans="1:5" ht="10.5">
      <c r="A47" s="9" t="str">
        <f>IF([1]m_mat_change!A51&lt;&gt;"",[1]m_mat_change!A51,"")</f>
        <v/>
      </c>
      <c r="B47" s="9" t="str">
        <f>IF([1]m_mat_change!B51&lt;&gt;"",[1]m_mat_change!B51,"")</f>
        <v/>
      </c>
      <c r="C47" s="9" t="str">
        <f>IF([1]m_mat_change!C51&lt;&gt;"",[1]m_mat_change!C51,"")</f>
        <v/>
      </c>
      <c r="D47" s="9" t="str">
        <f>IF([1]m_mat_change!D51&lt;&gt;"",[1]m_mat_change!D51,"")</f>
        <v/>
      </c>
      <c r="E47" s="9" t="str">
        <f>IF([1]m_mat_change!E51&lt;&gt;"",[1]m_mat_change!E51,"")</f>
        <v/>
      </c>
    </row>
    <row r="48" spans="1:5" ht="10.5">
      <c r="A48" s="9" t="str">
        <f>IF([1]m_mat_change!A52&lt;&gt;"",[1]m_mat_change!A52,"")</f>
        <v/>
      </c>
      <c r="B48" s="9" t="str">
        <f>IF([1]m_mat_change!B52&lt;&gt;"",[1]m_mat_change!B52,"")</f>
        <v/>
      </c>
      <c r="C48" s="9" t="str">
        <f>IF([1]m_mat_change!C52&lt;&gt;"",[1]m_mat_change!C52,"")</f>
        <v/>
      </c>
      <c r="D48" s="9" t="str">
        <f>IF([1]m_mat_change!D52&lt;&gt;"",[1]m_mat_change!D52,"")</f>
        <v/>
      </c>
      <c r="E48" s="9" t="str">
        <f>IF([1]m_mat_change!E52&lt;&gt;"",[1]m_mat_change!E52,"")</f>
        <v/>
      </c>
    </row>
    <row r="49" spans="1:5" ht="10.5">
      <c r="A49" s="9" t="str">
        <f>IF([1]m_mat_change!A53&lt;&gt;"",[1]m_mat_change!A53,"")</f>
        <v/>
      </c>
      <c r="B49" s="9" t="str">
        <f>IF([1]m_mat_change!B53&lt;&gt;"",[1]m_mat_change!B53,"")</f>
        <v/>
      </c>
      <c r="C49" s="9" t="str">
        <f>IF([1]m_mat_change!C53&lt;&gt;"",[1]m_mat_change!C53,"")</f>
        <v/>
      </c>
      <c r="D49" s="9" t="str">
        <f>IF([1]m_mat_change!D53&lt;&gt;"",[1]m_mat_change!D53,"")</f>
        <v/>
      </c>
      <c r="E49" s="9" t="str">
        <f>IF([1]m_mat_change!E53&lt;&gt;"",[1]m_mat_change!E53,"")</f>
        <v/>
      </c>
    </row>
    <row r="50" spans="1:5" ht="10.5">
      <c r="A50" s="9" t="str">
        <f>IF([1]m_mat_change!A54&lt;&gt;"",[1]m_mat_change!A54,"")</f>
        <v/>
      </c>
      <c r="B50" s="9" t="str">
        <f>IF([1]m_mat_change!B54&lt;&gt;"",[1]m_mat_change!B54,"")</f>
        <v/>
      </c>
      <c r="C50" s="9" t="str">
        <f>IF([1]m_mat_change!C54&lt;&gt;"",[1]m_mat_change!C54,"")</f>
        <v/>
      </c>
      <c r="D50" s="9" t="str">
        <f>IF([1]m_mat_change!D54&lt;&gt;"",[1]m_mat_change!D54,"")</f>
        <v/>
      </c>
      <c r="E50" s="9" t="str">
        <f>IF([1]m_mat_change!E54&lt;&gt;"",[1]m_mat_change!E54,"")</f>
        <v/>
      </c>
    </row>
    <row r="51" spans="1:5" ht="10.5">
      <c r="A51" s="9" t="str">
        <f>IF([1]m_mat_change!A55&lt;&gt;"",[1]m_mat_change!A55,"")</f>
        <v/>
      </c>
      <c r="B51" s="9" t="str">
        <f>IF([1]m_mat_change!B55&lt;&gt;"",[1]m_mat_change!B55,"")</f>
        <v/>
      </c>
      <c r="C51" s="9" t="str">
        <f>IF([1]m_mat_change!C55&lt;&gt;"",[1]m_mat_change!C55,"")</f>
        <v/>
      </c>
      <c r="D51" s="9" t="str">
        <f>IF([1]m_mat_change!D55&lt;&gt;"",[1]m_mat_change!D55,"")</f>
        <v/>
      </c>
      <c r="E51" s="9" t="str">
        <f>IF([1]m_mat_change!E55&lt;&gt;"",[1]m_mat_change!E55,"")</f>
        <v/>
      </c>
    </row>
    <row r="52" spans="1:5" ht="10.5">
      <c r="A52" s="9" t="str">
        <f>IF([1]m_mat_change!A56&lt;&gt;"",[1]m_mat_change!A56,"")</f>
        <v/>
      </c>
      <c r="B52" s="9" t="str">
        <f>IF([1]m_mat_change!B56&lt;&gt;"",[1]m_mat_change!B56,"")</f>
        <v/>
      </c>
      <c r="C52" s="9" t="str">
        <f>IF([1]m_mat_change!C56&lt;&gt;"",[1]m_mat_change!C56,"")</f>
        <v/>
      </c>
      <c r="D52" s="9" t="str">
        <f>IF([1]m_mat_change!D56&lt;&gt;"",[1]m_mat_change!D56,"")</f>
        <v/>
      </c>
      <c r="E52" s="9" t="str">
        <f>IF([1]m_mat_change!E56&lt;&gt;"",[1]m_mat_change!E56,"")</f>
        <v/>
      </c>
    </row>
    <row r="53" spans="1:5" ht="10.5">
      <c r="A53" s="9" t="str">
        <f>IF([1]m_mat_change!A57&lt;&gt;"",[1]m_mat_change!A57,"")</f>
        <v/>
      </c>
      <c r="B53" s="9" t="str">
        <f>IF([1]m_mat_change!B57&lt;&gt;"",[1]m_mat_change!B57,"")</f>
        <v/>
      </c>
      <c r="C53" s="9" t="str">
        <f>IF([1]m_mat_change!C57&lt;&gt;"",[1]m_mat_change!C57,"")</f>
        <v/>
      </c>
      <c r="D53" s="9" t="str">
        <f>IF([1]m_mat_change!D57&lt;&gt;"",[1]m_mat_change!D57,"")</f>
        <v/>
      </c>
      <c r="E53" s="9" t="str">
        <f>IF([1]m_mat_change!E57&lt;&gt;"",[1]m_mat_change!E57,"")</f>
        <v/>
      </c>
    </row>
    <row r="54" spans="1:5" ht="10.5">
      <c r="A54" s="9" t="str">
        <f>IF([1]m_mat_change!A58&lt;&gt;"",[1]m_mat_change!A58,"")</f>
        <v/>
      </c>
      <c r="B54" s="9" t="str">
        <f>IF([1]m_mat_change!B58&lt;&gt;"",[1]m_mat_change!B58,"")</f>
        <v/>
      </c>
      <c r="C54" s="9" t="str">
        <f>IF([1]m_mat_change!C58&lt;&gt;"",[1]m_mat_change!C58,"")</f>
        <v/>
      </c>
      <c r="D54" s="9" t="str">
        <f>IF([1]m_mat_change!D58&lt;&gt;"",[1]m_mat_change!D58,"")</f>
        <v/>
      </c>
      <c r="E54" s="9" t="str">
        <f>IF([1]m_mat_change!E58&lt;&gt;"",[1]m_mat_change!E58,"")</f>
        <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10</vt:i4>
      </vt:variant>
    </vt:vector>
  </HeadingPairs>
  <TitlesOfParts>
    <vt:vector size="44" baseType="lpstr">
      <vt:lpstr>References</vt:lpstr>
      <vt:lpstr>Fig38</vt:lpstr>
      <vt:lpstr>Fig39</vt:lpstr>
      <vt:lpstr>Fig40</vt:lpstr>
      <vt:lpstr>Fig41</vt:lpstr>
      <vt:lpstr>Fig42</vt:lpstr>
      <vt:lpstr>Fig43</vt:lpstr>
      <vt:lpstr>Fig44</vt:lpstr>
      <vt:lpstr>Fig45</vt:lpstr>
      <vt:lpstr>Fig46</vt:lpstr>
      <vt:lpstr>Fig47</vt:lpstr>
      <vt:lpstr>Fig48</vt:lpstr>
      <vt:lpstr>Fig49</vt:lpstr>
      <vt:lpstr>Fig50</vt:lpstr>
      <vt:lpstr>Fig51</vt:lpstr>
      <vt:lpstr>Fig52</vt:lpstr>
      <vt:lpstr>Fig53</vt:lpstr>
      <vt:lpstr>Fig54</vt:lpstr>
      <vt:lpstr>Fig55</vt:lpstr>
      <vt:lpstr>Fig56</vt:lpstr>
      <vt:lpstr>Fig57</vt:lpstr>
      <vt:lpstr>Fig58</vt:lpstr>
      <vt:lpstr>Fig59</vt:lpstr>
      <vt:lpstr>Fig60</vt:lpstr>
      <vt:lpstr>Fig61</vt:lpstr>
      <vt:lpstr>Fig62</vt:lpstr>
      <vt:lpstr>Fig63</vt:lpstr>
      <vt:lpstr>Fig64</vt:lpstr>
      <vt:lpstr>Fig65</vt:lpstr>
      <vt:lpstr>Fig66</vt:lpstr>
      <vt:lpstr>Fig67</vt:lpstr>
      <vt:lpstr>Fig68</vt:lpstr>
      <vt:lpstr>Fig69</vt:lpstr>
      <vt:lpstr>Fig70</vt:lpstr>
      <vt:lpstr>References!_Hlk166602265</vt:lpstr>
      <vt:lpstr>'Fig42'!_Ref163726350</vt:lpstr>
      <vt:lpstr>'Fig45'!_Ref163727338</vt:lpstr>
      <vt:lpstr>'Fig55'!_Ref163804661</vt:lpstr>
      <vt:lpstr>'Fig61'!_Ref163822809</vt:lpstr>
      <vt:lpstr>'Fig63'!_Ref163822971</vt:lpstr>
      <vt:lpstr>'Fig64'!_Ref163888614</vt:lpstr>
      <vt:lpstr>'Fig65'!_Ref163889386</vt:lpstr>
      <vt:lpstr>'Fig48'!_Ref165384095</vt:lpstr>
      <vt:lpstr>'Fig53'!_Ref165400627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Chatterley, Christie</dc:creator>
  <cp:lastModifiedBy>Chatterley, Christie</cp:lastModifiedBy>
  <dcterms:created xsi:type="dcterms:W3CDTF">2024-05-21T20:11:23Z</dcterms:created>
  <dcterms:modified xsi:type="dcterms:W3CDTF">2024-05-26T00:26:39Z</dcterms:modified>
</cp:coreProperties>
</file>